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91" yWindow="885" windowWidth="16335" windowHeight="10680" activeTab="0"/>
  </bookViews>
  <sheets>
    <sheet name="Landet" sheetId="1" r:id="rId1"/>
    <sheet name="Fk" sheetId="2" r:id="rId2"/>
    <sheet name="Komm" sheetId="3" state="hidden" r:id="rId3"/>
    <sheet name="Fylkesvis" sheetId="4" r:id="rId4"/>
    <sheet name="Akershus" sheetId="5" r:id="rId5"/>
    <sheet name="Aust-Agder" sheetId="6" r:id="rId6"/>
    <sheet name="Buskerud" sheetId="7" r:id="rId7"/>
    <sheet name="Finnmark" sheetId="8" r:id="rId8"/>
    <sheet name="Hedmark" sheetId="9" r:id="rId9"/>
    <sheet name="Hordaland" sheetId="10" r:id="rId10"/>
    <sheet name="Møre og Romsdal" sheetId="11" r:id="rId11"/>
    <sheet name="Nordland" sheetId="12" r:id="rId12"/>
    <sheet name="Nord-Trøndelag" sheetId="13" r:id="rId13"/>
    <sheet name="Oppland" sheetId="14" r:id="rId14"/>
    <sheet name="Oslo" sheetId="15" r:id="rId15"/>
    <sheet name="Rogaland" sheetId="16" r:id="rId16"/>
    <sheet name="Sogn og Fjordane" sheetId="17" r:id="rId17"/>
    <sheet name="Sør-Trøndelag" sheetId="18" r:id="rId18"/>
    <sheet name="Telemark" sheetId="19" r:id="rId19"/>
    <sheet name="Troms" sheetId="20" r:id="rId20"/>
    <sheet name="Vest-Agder" sheetId="21" r:id="rId21"/>
    <sheet name="Vestfold" sheetId="22" r:id="rId22"/>
    <sheet name="Østfold" sheetId="23" r:id="rId23"/>
  </sheets>
  <definedNames/>
  <calcPr fullCalcOnLoad="1"/>
</workbook>
</file>

<file path=xl/sharedStrings.xml><?xml version="1.0" encoding="utf-8"?>
<sst xmlns="http://schemas.openxmlformats.org/spreadsheetml/2006/main" count="1648" uniqueCount="481">
  <si>
    <t>Kommune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</si>
  <si>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</si>
  <si>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</si>
  <si>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</si>
  <si>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</si>
  <si>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</si>
  <si>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</si>
  <si>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</si>
  <si>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</si>
  <si>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</si>
  <si>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</si>
  <si>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</si>
  <si>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</si>
  <si>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</si>
  <si>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</si>
  <si>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</si>
  <si>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</si>
  <si>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</si>
  <si>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</si>
  <si>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</si>
  <si>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</si>
  <si>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</si>
  <si>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</si>
  <si>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</si>
  <si>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</si>
  <si>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</si>
  <si>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</si>
  <si>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</si>
  <si>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</si>
  <si>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</si>
  <si>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</si>
  <si>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</si>
  <si>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</si>
  <si>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</si>
  <si>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</si>
  <si>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</si>
  <si>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</si>
  <si>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</si>
  <si>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</si>
  <si>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</si>
  <si>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</si>
  <si>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</si>
  <si>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</si>
  <si>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</si>
  <si>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</si>
  <si>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</si>
  <si>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</si>
  <si>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</si>
  <si>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</si>
  <si>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</si>
  <si>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</si>
  <si>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</si>
  <si>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</si>
  <si>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</si>
  <si>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</si>
  <si>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</si>
  <si>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</si>
  <si>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</si>
  <si>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</si>
  <si>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</si>
  <si>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</si>
  <si>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</si>
  <si>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</si>
  <si>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</si>
  <si>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</si>
  <si>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</si>
  <si>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</si>
  <si>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</si>
  <si>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</si>
  <si>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</si>
  <si>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</si>
  <si>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</si>
  <si>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</si>
  <si>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</si>
  <si>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</si>
  <si>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</si>
  <si>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</si>
  <si>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</si>
  <si>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</si>
  <si>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</si>
  <si>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</si>
  <si>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</si>
  <si>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</si>
  <si>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</si>
  <si>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</si>
  <si>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</si>
  <si>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</si>
  <si>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</si>
  <si>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</si>
  <si>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</si>
  <si>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</si>
  <si>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</si>
  <si>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</si>
  <si>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</si>
  <si>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</si>
  <si>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</si>
  <si>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</si>
  <si>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</si>
  <si>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</si>
  <si>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</si>
  <si>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</si>
  <si>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</si>
  <si>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</si>
  <si>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</si>
  <si>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</si>
  <si>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</si>
  <si>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</si>
  <si>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</si>
  <si>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</si>
  <si>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</si>
  <si>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</si>
  <si>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</si>
  <si>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</si>
  <si>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</si>
  <si>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</si>
  <si>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</si>
  <si>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</si>
  <si>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</si>
  <si>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</si>
  <si>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</si>
  <si>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</si>
  <si>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</si>
  <si>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</si>
  <si>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</si>
  <si>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</si>
  <si>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</si>
  <si>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</si>
  <si>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</si>
  <si>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</si>
  <si>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</si>
  <si>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</si>
  <si>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</si>
  <si>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</si>
  <si>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</si>
  <si>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</si>
  <si>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</si>
  <si>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</si>
  <si>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</si>
  <si>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</si>
  <si>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</si>
  <si>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</si>
  <si>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</si>
  <si>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</si>
  <si>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</si>
  <si>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</si>
  <si>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</si>
  <si>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</si>
  <si>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</si>
  <si>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</si>
  <si>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</si>
  <si>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</si>
  <si>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</si>
  <si>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</si>
  <si>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</si>
  <si>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</si>
  <si>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</si>
  <si>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</si>
  <si>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</si>
  <si>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</si>
  <si>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</si>
  <si>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Sogndalen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</si>
  <si>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</si>
  <si>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</si>
  <si>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</si>
  <si>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</si>
  <si>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</si>
  <si>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</si>
  <si>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</si>
  <si>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</si>
  <si>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</si>
  <si>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</si>
  <si>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</si>
  <si>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</si>
  <si>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</si>
  <si>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</si>
  <si>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</si>
  <si>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</si>
  <si>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</si>
  <si>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</si>
  <si>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</si>
  <si>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</si>
  <si>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</si>
  <si>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</si>
  <si>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</si>
  <si>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</si>
  <si>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</si>
  <si>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</si>
  <si>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</si>
  <si>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</si>
  <si>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</si>
  <si>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</si>
  <si>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</si>
  <si>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</si>
  <si>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</si>
  <si>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</si>
  <si>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</si>
  <si>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</si>
  <si>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</si>
  <si>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</si>
  <si>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</si>
  <si>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</si>
  <si>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</si>
  <si>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</si>
  <si>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</si>
  <si>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</si>
  <si>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</si>
  <si>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</si>
  <si>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</si>
  <si>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</si>
  <si>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</si>
  <si>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</si>
  <si>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</si>
  <si>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</si>
  <si>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</si>
  <si>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</si>
  <si>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</si>
  <si>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</si>
  <si>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</si>
  <si>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</si>
  <si>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</si>
  <si>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</si>
  <si>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</si>
  <si>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</si>
  <si>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</si>
  <si>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</si>
  <si>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</si>
  <si>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</si>
  <si>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</si>
  <si>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</si>
  <si>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</si>
  <si>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</si>
  <si>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</si>
  <si>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</si>
  <si>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</si>
  <si>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</si>
  <si>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</si>
  <si>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</si>
  <si>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</si>
  <si>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</si>
  <si>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</si>
  <si>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</si>
  <si>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</si>
  <si>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</si>
  <si>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</si>
  <si>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</si>
  <si>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</si>
  <si>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</si>
  <si>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</si>
  <si>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</si>
  <si>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</si>
  <si>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</si>
  <si>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</si>
  <si>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</si>
  <si>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</si>
  <si>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</si>
  <si>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</si>
  <si>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</si>
  <si>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</si>
  <si>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</si>
  <si>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</si>
  <si>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</si>
  <si>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</si>
  <si>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</si>
  <si>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</si>
  <si>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</si>
  <si>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</si>
  <si>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</si>
  <si>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</si>
  <si>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</si>
  <si>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</si>
  <si>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</si>
  <si>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</si>
  <si>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</si>
  <si>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</si>
  <si>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</si>
  <si>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</si>
  <si>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</si>
  <si>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</si>
  <si>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</si>
  <si>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</si>
  <si>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</si>
  <si>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</si>
  <si>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</si>
  <si>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</si>
  <si>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</si>
  <si>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</si>
  <si>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</si>
  <si>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</si>
  <si>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</si>
  <si>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</si>
  <si>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</si>
  <si>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</si>
  <si>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</si>
  <si>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</si>
  <si>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</si>
  <si>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</si>
  <si>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</si>
  <si>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</si>
  <si>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</si>
  <si>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</si>
  <si>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</si>
  <si>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</si>
  <si>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</si>
  <si>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</si>
  <si>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</si>
  <si>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</si>
  <si>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</si>
  <si>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</si>
  <si>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</si>
  <si>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</si>
  <si>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</si>
  <si>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</si>
  <si>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</si>
  <si>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</si>
  <si>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</si>
  <si>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</si>
  <si>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</si>
  <si>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</si>
  <si>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</si>
  <si>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</si>
  <si>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</si>
  <si>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</si>
  <si>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</si>
  <si>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</si>
  <si>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</si>
  <si>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</si>
  <si>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</si>
  <si>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</si>
  <si>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</si>
  <si>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</si>
  <si>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</si>
  <si>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</si>
  <si>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</si>
  <si>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</si>
  <si>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</si>
  <si>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</si>
  <si>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</si>
  <si>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</si>
  <si>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</si>
  <si>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</si>
  <si>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</si>
  <si>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</si>
  <si>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</si>
  <si>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</si>
  <si>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</si>
  <si>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</si>
  <si>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</si>
  <si>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</si>
  <si>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</si>
  <si>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</si>
  <si>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</si>
  <si>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</si>
  <si>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</si>
  <si>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</si>
  <si>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</si>
  <si>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</si>
  <si>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</si>
  <si>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</si>
  <si>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</si>
  <si>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</si>
  <si>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</si>
  <si>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</si>
  <si>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</si>
  <si>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</si>
  <si>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</si>
  <si>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</si>
  <si>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</si>
  <si>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</si>
  <si>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</si>
  <si>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</si>
  <si>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</si>
  <si>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</si>
  <si>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</si>
  <si>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</si>
  <si>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</si>
  <si>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</si>
  <si>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</si>
  <si>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</si>
  <si>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</si>
  <si>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</si>
  <si>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</si>
  <si>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</si>
  <si>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</si>
  <si>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</si>
  <si>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</si>
  <si>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</si>
  <si>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</si>
  <si>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</si>
  <si>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</si>
  <si>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</si>
  <si>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</si>
  <si>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</si>
  <si>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</si>
  <si>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</si>
  <si>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</si>
  <si>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</si>
  <si>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</si>
  <si>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</si>
  <si>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</si>
  <si>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</si>
  <si>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</si>
  <si>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</si>
  <si>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</si>
  <si>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</si>
  <si>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</si>
  <si>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</si>
  <si>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</si>
  <si>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</si>
  <si>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</si>
  <si>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</si>
  <si>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</si>
  <si>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</si>
  <si>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</si>
  <si>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</si>
  <si>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</si>
  <si>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</si>
  <si>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</si>
  <si>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</si>
  <si>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</si>
  <si>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</si>
  <si>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Deatnu-Tana</t>
  </si>
  <si>
    <t>Nesseby</t>
  </si>
  <si>
    <t>Båtsfjord</t>
  </si>
  <si>
    <t>Sør-Varanger</t>
  </si>
  <si>
    <t>Hele landet</t>
  </si>
  <si>
    <t>Ferdigstilte prosjekter</t>
  </si>
  <si>
    <t xml:space="preserve">Vedlikeholds-tilskudd som ikke er vedtatt disponert </t>
  </si>
  <si>
    <t>Prosjekter som er satt ut på anbud, men hvor kontrakt ikke er inngått</t>
  </si>
  <si>
    <t>Prosjekter der kontrakt er inngått eller arbeidet er satt i gang</t>
  </si>
  <si>
    <r>
      <t>(i 1</t>
    </r>
    <r>
      <rPr>
        <i/>
        <sz val="10"/>
        <color indexed="8"/>
        <rFont val="Times New Roman"/>
        <family val="1"/>
      </rPr>
      <t> </t>
    </r>
    <r>
      <rPr>
        <i/>
        <sz val="10"/>
        <color indexed="8"/>
        <rFont val="DepCentury Old Style"/>
        <family val="1"/>
      </rPr>
      <t>000 kr)</t>
    </r>
  </si>
  <si>
    <t>Kommunenr.</t>
  </si>
  <si>
    <t>Prosjekter som er vedtatt i kommunestyret, men ikke satt ut på anbud</t>
  </si>
  <si>
    <t>Tildelt vedlikeholds-tilskudd</t>
  </si>
  <si>
    <t>Tildelt vedlikeholds-tilskudd i alt</t>
  </si>
  <si>
    <t>Barnehage</t>
  </si>
  <si>
    <t>Grunnskole</t>
  </si>
  <si>
    <t>Pleie og omsorg</t>
  </si>
  <si>
    <t>Samferdsel</t>
  </si>
  <si>
    <t xml:space="preserve">Kirke og kultur </t>
  </si>
  <si>
    <t>Annet</t>
  </si>
  <si>
    <t>Totalt vedlikeholdstilskudd (kolonne C) fordelt etter framdrift</t>
  </si>
  <si>
    <t>Vedtatte prosjekter (kolonne E+F+G+H) fordelt etter sektor</t>
  </si>
  <si>
    <t>Horten</t>
  </si>
  <si>
    <t xml:space="preserve"> </t>
  </si>
  <si>
    <t>Østfold</t>
  </si>
  <si>
    <t>Akershus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</si>
  <si>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</si>
  <si>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</si>
  <si>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</si>
  <si>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</si>
  <si>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</si>
  <si>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</si>
  <si>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</si>
  <si>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</si>
  <si>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</si>
  <si>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</si>
  <si>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</si>
  <si>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</si>
  <si>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</si>
  <si>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</si>
  <si>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</si>
  <si>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</si>
  <si>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Videregående opplæring</t>
  </si>
  <si>
    <t>Kultur</t>
  </si>
  <si>
    <t>Prosjekter som er vedtatt i fylkestinget, men ikke satt ut på anbud</t>
  </si>
  <si>
    <t>Skole</t>
  </si>
  <si>
    <t>Tildelt vedlikeholds-tilskudd for innrapporterte kommuner</t>
  </si>
  <si>
    <t>Fylkeskommunene</t>
  </si>
  <si>
    <t>Kommunene</t>
  </si>
  <si>
    <t>I prosent av tildelt beløp</t>
  </si>
  <si>
    <t>I prosent av vedtatt beløp</t>
  </si>
  <si>
    <t>(prosent)</t>
  </si>
  <si>
    <t>Rapporterings-andel (vektet etter tildelt beløp)</t>
  </si>
  <si>
    <r>
      <t>(i mill.</t>
    </r>
    <r>
      <rPr>
        <i/>
        <sz val="10"/>
        <color indexed="8"/>
        <rFont val="DepCentury Old Style"/>
        <family val="1"/>
      </rPr>
      <t>kr)</t>
    </r>
  </si>
  <si>
    <t>(i prosent)</t>
  </si>
  <si>
    <t>Sum</t>
  </si>
  <si>
    <t>Rapporteringsandel i prosent (vektet etter tildelt beløp):</t>
  </si>
  <si>
    <t>Fylke</t>
  </si>
  <si>
    <t>(i mill. kr)</t>
  </si>
  <si>
    <t>I kroner</t>
  </si>
  <si>
    <t>I prosent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</si>
</sst>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000"/>
    <numFmt numFmtId="16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 Rmn"/>
      <family val="0"/>
    </font>
    <font>
      <i/>
      <sz val="10"/>
      <color indexed="8"/>
      <name val="DepCentury Old Style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u val="single"/>
      <sz val="9.9"/>
      <color indexed="12"/>
      <name val="Calibri"/>
      <family val="2"/>
    </font>
    <font>
      <b/>
      <sz val="10"/>
      <color indexed="19"/>
      <name val="Calibri"/>
      <family val="2"/>
    </font>
    <font>
      <b/>
      <sz val="10"/>
      <color indexed="53"/>
      <name val="Calibri"/>
      <family val="2"/>
    </font>
    <font>
      <b/>
      <sz val="10"/>
      <color indexed="6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7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DepCentury Old Style"/>
      <family val="1"/>
    </font>
    <font>
      <sz val="10"/>
      <color theme="1"/>
      <name val="Calibri"/>
      <family val="2"/>
    </font>
    <font>
      <b/>
      <sz val="10"/>
      <color theme="2" tint="-0.4999699890613556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theme="9" tint="-0.4999699890613556"/>
      <name val="Calibri"/>
      <family val="2"/>
    </font>
    <font>
      <i/>
      <sz val="10"/>
      <color theme="1"/>
      <name val="Calibri"/>
      <family val="2"/>
    </font>
    <font>
      <sz val="7"/>
      <color theme="1"/>
      <name val="Calibri"/>
      <family val="2"/>
    </font>
    <font>
      <sz val="11"/>
      <color rgb="FF1F497D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164" fontId="7" fillId="0" borderId="0" xfId="45" applyNumberFormat="1" applyFont="1" applyBorder="1" applyAlignment="1">
      <alignment horizontal="left"/>
      <protection/>
    </xf>
    <xf numFmtId="0" fontId="7" fillId="0" borderId="0" xfId="45" applyFont="1" applyBorder="1">
      <alignment/>
      <protection/>
    </xf>
    <xf numFmtId="0" fontId="54" fillId="0" borderId="11" xfId="0" applyFont="1" applyBorder="1" applyAlignment="1">
      <alignment horizontal="center" wrapText="1"/>
    </xf>
    <xf numFmtId="0" fontId="55" fillId="0" borderId="0" xfId="0" applyFont="1" applyAlignment="1">
      <alignment/>
    </xf>
    <xf numFmtId="3" fontId="55" fillId="0" borderId="0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164" fontId="7" fillId="0" borderId="0" xfId="45" applyNumberFormat="1" applyFont="1" applyBorder="1">
      <alignment/>
      <protection/>
    </xf>
    <xf numFmtId="0" fontId="7" fillId="0" borderId="12" xfId="45" applyFont="1" applyBorder="1">
      <alignment/>
      <protection/>
    </xf>
    <xf numFmtId="3" fontId="55" fillId="0" borderId="12" xfId="0" applyNumberFormat="1" applyFon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3" fontId="15" fillId="0" borderId="0" xfId="45" applyNumberFormat="1" applyFont="1" applyBorder="1">
      <alignment/>
      <protection/>
    </xf>
    <xf numFmtId="3" fontId="59" fillId="0" borderId="12" xfId="0" applyNumberFormat="1" applyFont="1" applyBorder="1" applyAlignment="1">
      <alignment/>
    </xf>
    <xf numFmtId="0" fontId="15" fillId="0" borderId="0" xfId="45" applyFont="1" applyBorder="1">
      <alignment/>
      <protection/>
    </xf>
    <xf numFmtId="3" fontId="55" fillId="0" borderId="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55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49" fontId="60" fillId="0" borderId="0" xfId="0" applyNumberFormat="1" applyFont="1" applyAlignment="1">
      <alignment wrapText="1"/>
    </xf>
    <xf numFmtId="3" fontId="59" fillId="0" borderId="0" xfId="0" applyNumberFormat="1" applyFont="1" applyAlignment="1">
      <alignment horizontal="right"/>
    </xf>
    <xf numFmtId="3" fontId="5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7" fillId="0" borderId="0" xfId="45" applyFont="1" applyFill="1" applyBorder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5"/>
    </xf>
    <xf numFmtId="0" fontId="62" fillId="0" borderId="0" xfId="0" applyFont="1" applyAlignment="1">
      <alignment/>
    </xf>
    <xf numFmtId="3" fontId="55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55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left"/>
    </xf>
    <xf numFmtId="1" fontId="59" fillId="0" borderId="0" xfId="0" applyNumberFormat="1" applyFont="1" applyAlignment="1">
      <alignment horizontal="left"/>
    </xf>
    <xf numFmtId="0" fontId="63" fillId="0" borderId="0" xfId="0" applyFont="1" applyAlignment="1">
      <alignment/>
    </xf>
    <xf numFmtId="3" fontId="6" fillId="0" borderId="0" xfId="44" applyNumberFormat="1" applyFont="1">
      <alignment/>
      <protection/>
    </xf>
    <xf numFmtId="3" fontId="6" fillId="0" borderId="0" xfId="44" applyNumberFormat="1" applyFont="1" applyFill="1">
      <alignment/>
      <protection/>
    </xf>
    <xf numFmtId="3" fontId="7" fillId="0" borderId="0" xfId="0" applyNumberFormat="1" applyFont="1" applyAlignment="1">
      <alignment/>
    </xf>
    <xf numFmtId="3" fontId="41" fillId="0" borderId="0" xfId="37" applyNumberFormat="1" applyAlignment="1" applyProtection="1">
      <alignment/>
      <protection/>
    </xf>
    <xf numFmtId="3" fontId="0" fillId="0" borderId="0" xfId="0" applyNumberFormat="1" applyBorder="1" applyAlignment="1">
      <alignment/>
    </xf>
    <xf numFmtId="3" fontId="6" fillId="0" borderId="0" xfId="54" applyNumberFormat="1" applyFont="1" applyAlignment="1">
      <alignment/>
    </xf>
    <xf numFmtId="3" fontId="64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65" fontId="59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13" borderId="10" xfId="0" applyFont="1" applyFill="1" applyBorder="1" applyAlignment="1">
      <alignment horizontal="center"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Kontrollcelle" xfId="40"/>
    <cellStyle name="Merknad" xfId="41"/>
    <cellStyle name="Normal 3" xfId="42"/>
    <cellStyle name="Normal 4" xfId="43"/>
    <cellStyle name="Normal_Ark1" xfId="44"/>
    <cellStyle name="Normal_innutj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0" zoomScaleNormal="80" zoomScalePageLayoutView="0" workbookViewId="0" topLeftCell="A1">
      <selection activeCell="R19" sqref="R19"/>
    </sheetView>
  </sheetViews>
  <sheetFormatPr defaultColWidth="11.421875" defaultRowHeight="15"/>
  <cols>
    <col min="1" max="1" width="3.140625" style="0" customWidth="1"/>
    <col min="2" max="2" width="23.140625" style="0" customWidth="1"/>
    <col min="3" max="3" width="12.28125" style="0" customWidth="1"/>
    <col min="4" max="8" width="12.8515625" style="0" customWidth="1"/>
    <col min="9" max="12" width="13.8515625" style="0" customWidth="1"/>
    <col min="13" max="13" width="14.00390625" style="0" customWidth="1"/>
    <col min="14" max="14" width="13.00390625" style="0" customWidth="1"/>
    <col min="15" max="15" width="13.57421875" style="0" hidden="1" customWidth="1"/>
    <col min="16" max="16" width="12.8515625" style="0" customWidth="1"/>
  </cols>
  <sheetData>
    <row r="1" spans="3:14" s="7" customFormat="1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6" s="7" customFormat="1" ht="82.5" customHeight="1">
      <c r="A2" s="1"/>
      <c r="B2" s="1"/>
      <c r="C2" s="16" t="s">
        <v>432</v>
      </c>
      <c r="D2" s="14" t="s">
        <v>426</v>
      </c>
      <c r="E2" s="14" t="s">
        <v>464</v>
      </c>
      <c r="F2" s="14" t="s">
        <v>427</v>
      </c>
      <c r="G2" s="14" t="s">
        <v>428</v>
      </c>
      <c r="H2" s="14" t="s">
        <v>425</v>
      </c>
      <c r="I2" s="18" t="s">
        <v>434</v>
      </c>
      <c r="J2" s="18" t="s">
        <v>465</v>
      </c>
      <c r="K2" s="18" t="s">
        <v>436</v>
      </c>
      <c r="L2" s="18" t="s">
        <v>437</v>
      </c>
      <c r="M2" s="18" t="s">
        <v>438</v>
      </c>
      <c r="N2" s="18" t="s">
        <v>439</v>
      </c>
      <c r="O2" s="16" t="s">
        <v>466</v>
      </c>
      <c r="P2" s="16" t="s">
        <v>472</v>
      </c>
    </row>
    <row r="3" spans="1:16" s="30" customFormat="1" ht="12.75">
      <c r="A3" s="29"/>
      <c r="B3" s="29"/>
      <c r="C3" s="6" t="s">
        <v>473</v>
      </c>
      <c r="D3" s="6" t="s">
        <v>473</v>
      </c>
      <c r="E3" s="6" t="s">
        <v>473</v>
      </c>
      <c r="F3" s="6" t="s">
        <v>473</v>
      </c>
      <c r="G3" s="6" t="s">
        <v>473</v>
      </c>
      <c r="H3" s="6" t="s">
        <v>473</v>
      </c>
      <c r="I3" s="6" t="s">
        <v>473</v>
      </c>
      <c r="J3" s="6" t="s">
        <v>473</v>
      </c>
      <c r="K3" s="6" t="s">
        <v>473</v>
      </c>
      <c r="L3" s="6" t="s">
        <v>473</v>
      </c>
      <c r="M3" s="6" t="s">
        <v>473</v>
      </c>
      <c r="N3" s="6" t="s">
        <v>473</v>
      </c>
      <c r="O3" s="6" t="s">
        <v>473</v>
      </c>
      <c r="P3" s="6" t="s">
        <v>471</v>
      </c>
    </row>
    <row r="4" spans="1:16" ht="15">
      <c r="A4" s="5"/>
      <c r="B4" s="5" t="s">
        <v>468</v>
      </c>
      <c r="C4" s="40">
        <f>(Komm!C435-Komm!C44)/1000</f>
        <v>2818.4591600000003</v>
      </c>
      <c r="D4" s="40">
        <f>(Komm!D435-Komm!D44)/1000</f>
        <v>60.967</v>
      </c>
      <c r="E4" s="40">
        <f>(Komm!E435-Komm!E44)/1000</f>
        <v>1038.275</v>
      </c>
      <c r="F4" s="40">
        <f>(Komm!F435-Komm!F44)/1000</f>
        <v>672.495</v>
      </c>
      <c r="G4" s="40">
        <f>(Komm!G435-Komm!G44)/1000</f>
        <v>890.707</v>
      </c>
      <c r="H4" s="40">
        <f>(Komm!H435-Komm!H44)/1000</f>
        <v>81.475</v>
      </c>
      <c r="I4" s="40">
        <f>(Komm!I435-Komm!I44)/1000</f>
        <v>148.7</v>
      </c>
      <c r="J4" s="40">
        <f>(Komm!J435-Komm!J44)/1000</f>
        <v>893.999</v>
      </c>
      <c r="K4" s="40">
        <f>(Komm!K435-Komm!K44)/1000</f>
        <v>416.176</v>
      </c>
      <c r="L4" s="40">
        <f>(Komm!L435-Komm!L44)/1000</f>
        <v>446.413</v>
      </c>
      <c r="M4" s="40">
        <f>(Komm!M435-Komm!M44)/1000</f>
        <v>398.924</v>
      </c>
      <c r="N4" s="40">
        <f>(Komm!N435-Komm!N44)/1000</f>
        <v>395.11</v>
      </c>
      <c r="O4" s="40">
        <f>(Komm!O435-Komm!O44)/1000</f>
        <v>2746.0599</v>
      </c>
      <c r="P4" s="40">
        <f>100*O4/C4</f>
        <v>97.43124679514602</v>
      </c>
    </row>
    <row r="5" spans="1:16" ht="15">
      <c r="A5" s="5"/>
      <c r="B5" s="5" t="s">
        <v>467</v>
      </c>
      <c r="C5" s="40">
        <f>('Fk'!C23-'Fk'!C6)/1000</f>
        <v>704.615</v>
      </c>
      <c r="D5" s="40">
        <f>('Fk'!D23-'Fk'!D6)/1000</f>
        <v>0</v>
      </c>
      <c r="E5" s="40">
        <f>('Fk'!E23-'Fk'!E6)/1000</f>
        <v>161.92387900000003</v>
      </c>
      <c r="F5" s="40">
        <f>('Fk'!F23-'Fk'!F6)/1000</f>
        <v>186.11912099999998</v>
      </c>
      <c r="G5" s="40">
        <f>('Fk'!G23-'Fk'!G6)/1000</f>
        <v>240.679</v>
      </c>
      <c r="H5" s="40">
        <f>('Fk'!H23-'Fk'!H6)/1000</f>
        <v>14.97</v>
      </c>
      <c r="J5" s="40">
        <f>('Fk'!I23-'Fk'!I6)/1000</f>
        <v>411.582</v>
      </c>
      <c r="L5" s="40">
        <f>('Fk'!J23-'Fk'!J6)/1000</f>
        <v>151.558</v>
      </c>
      <c r="M5" s="40">
        <f>('Fk'!K23-'Fk'!K6)/1000</f>
        <v>12.126</v>
      </c>
      <c r="N5" s="40">
        <f>('Fk'!L23-'Fk'!L6)/1000</f>
        <v>32.312</v>
      </c>
      <c r="O5" s="40">
        <f>('Fk'!M23)/1000</f>
        <v>594.218</v>
      </c>
      <c r="P5" s="40">
        <f>100*O5/C5</f>
        <v>84.33229494120903</v>
      </c>
    </row>
    <row r="6" spans="1:16" ht="15">
      <c r="A6" s="5"/>
      <c r="B6" s="5" t="s">
        <v>41</v>
      </c>
      <c r="C6" s="40">
        <f>Komm!C44/1000</f>
        <v>476.926</v>
      </c>
      <c r="D6" s="40">
        <f>Komm!D44/1000</f>
        <v>0</v>
      </c>
      <c r="E6" s="40">
        <f>Komm!E44/1000</f>
        <v>138.143</v>
      </c>
      <c r="F6" s="40">
        <f>Komm!F44/1000</f>
        <v>137.815</v>
      </c>
      <c r="G6" s="40">
        <f>Komm!G44/1000</f>
        <v>194.415</v>
      </c>
      <c r="H6" s="40">
        <f>Komm!H44/1000</f>
        <v>0.427</v>
      </c>
      <c r="I6" s="40">
        <f>Komm!I44/1000</f>
        <v>50</v>
      </c>
      <c r="J6" s="40">
        <f>Komm!J44/1000</f>
        <v>87.5</v>
      </c>
      <c r="K6" s="40">
        <f>Komm!K44/1000</f>
        <v>62.5</v>
      </c>
      <c r="L6" s="40">
        <f>Komm!L44/1000</f>
        <v>115.8</v>
      </c>
      <c r="M6" s="40">
        <f>Komm!M44/1000</f>
        <v>34.2</v>
      </c>
      <c r="N6" s="40">
        <f>Komm!N44/1000</f>
        <v>120.8</v>
      </c>
      <c r="O6" s="40">
        <f>Komm!O44/1000</f>
        <v>476.926</v>
      </c>
      <c r="P6" s="40">
        <f>100*O6/C6</f>
        <v>100</v>
      </c>
    </row>
    <row r="7" spans="1:16" ht="15.75" thickBot="1">
      <c r="A7" s="11"/>
      <c r="B7" s="11" t="s">
        <v>424</v>
      </c>
      <c r="C7" s="23">
        <f aca="true" t="shared" si="0" ref="C7:O7">SUM(C4:C6)</f>
        <v>4000.00016</v>
      </c>
      <c r="D7" s="23">
        <f t="shared" si="0"/>
        <v>60.967</v>
      </c>
      <c r="E7" s="23">
        <f t="shared" si="0"/>
        <v>1338.341879</v>
      </c>
      <c r="F7" s="23">
        <f t="shared" si="0"/>
        <v>996.4291209999999</v>
      </c>
      <c r="G7" s="23">
        <f t="shared" si="0"/>
        <v>1325.801</v>
      </c>
      <c r="H7" s="23">
        <f t="shared" si="0"/>
        <v>96.872</v>
      </c>
      <c r="I7" s="23">
        <f t="shared" si="0"/>
        <v>198.7</v>
      </c>
      <c r="J7" s="23">
        <f t="shared" si="0"/>
        <v>1393.0810000000001</v>
      </c>
      <c r="K7" s="23">
        <f t="shared" si="0"/>
        <v>478.676</v>
      </c>
      <c r="L7" s="23">
        <f t="shared" si="0"/>
        <v>713.771</v>
      </c>
      <c r="M7" s="23">
        <f t="shared" si="0"/>
        <v>445.24999999999994</v>
      </c>
      <c r="N7" s="23">
        <f t="shared" si="0"/>
        <v>548.222</v>
      </c>
      <c r="O7" s="23">
        <f t="shared" si="0"/>
        <v>3817.2039</v>
      </c>
      <c r="P7" s="23">
        <f>100*O7/C7</f>
        <v>95.43009368279625</v>
      </c>
    </row>
    <row r="9" spans="2:14" ht="15">
      <c r="B9" s="47" t="s">
        <v>469</v>
      </c>
      <c r="C9" s="35"/>
      <c r="D9" s="40">
        <f>D7*100/SUM($D$7:$H$7)</f>
        <v>1.596658924353612</v>
      </c>
      <c r="E9" s="40">
        <f>E7*100/SUM($D$7:$H$7)</f>
        <v>35.04970729971185</v>
      </c>
      <c r="F9" s="40">
        <f>F7*100/SUM($D$7:$H$7)</f>
        <v>26.09538682451941</v>
      </c>
      <c r="G9" s="40">
        <f>G7*100/SUM($D$7:$H$7)</f>
        <v>34.721275420587254</v>
      </c>
      <c r="H9" s="40">
        <f>H7*100/SUM($D$7:$H$7)</f>
        <v>2.5369715308278757</v>
      </c>
      <c r="I9" s="35"/>
      <c r="J9" s="35"/>
      <c r="K9" s="35"/>
      <c r="L9" s="35"/>
      <c r="M9" s="35"/>
      <c r="N9" s="35"/>
    </row>
    <row r="10" spans="2:14" ht="15">
      <c r="B10" s="47" t="s">
        <v>470</v>
      </c>
      <c r="C10" s="44"/>
      <c r="D10" s="52"/>
      <c r="E10" s="52"/>
      <c r="F10" s="52"/>
      <c r="G10" s="52"/>
      <c r="H10" s="52"/>
      <c r="I10" s="40">
        <f aca="true" t="shared" si="1" ref="I10:N10">I7*100/SUM($I$7:$N$7)</f>
        <v>5.259814172644731</v>
      </c>
      <c r="J10" s="40">
        <f t="shared" si="1"/>
        <v>36.87643275008603</v>
      </c>
      <c r="K10" s="40">
        <f t="shared" si="1"/>
        <v>12.671096169627022</v>
      </c>
      <c r="L10" s="40">
        <f t="shared" si="1"/>
        <v>18.89432723614898</v>
      </c>
      <c r="M10" s="40">
        <f t="shared" si="1"/>
        <v>11.786272070307328</v>
      </c>
      <c r="N10" s="40">
        <f t="shared" si="1"/>
        <v>14.512057601185907</v>
      </c>
    </row>
    <row r="11" spans="3:9" ht="15">
      <c r="C11" s="42"/>
      <c r="D11" s="44"/>
      <c r="E11" s="44"/>
      <c r="F11" s="44"/>
      <c r="G11" s="44"/>
      <c r="H11" s="44"/>
      <c r="I11" s="44"/>
    </row>
    <row r="12" spans="1:16" ht="15">
      <c r="A12" s="7"/>
      <c r="B12" s="7"/>
      <c r="C12" s="26"/>
      <c r="D12" s="74" t="s">
        <v>440</v>
      </c>
      <c r="E12" s="74"/>
      <c r="F12" s="74"/>
      <c r="G12" s="74"/>
      <c r="H12" s="74"/>
      <c r="I12" s="75" t="s">
        <v>441</v>
      </c>
      <c r="J12" s="75"/>
      <c r="K12" s="75"/>
      <c r="L12" s="75"/>
      <c r="M12" s="75"/>
      <c r="N12" s="75"/>
      <c r="O12" s="7"/>
      <c r="P12" s="7"/>
    </row>
    <row r="13" spans="1:16" ht="63.75">
      <c r="A13" s="1"/>
      <c r="B13" s="1"/>
      <c r="C13" s="16" t="s">
        <v>432</v>
      </c>
      <c r="D13" s="14" t="s">
        <v>426</v>
      </c>
      <c r="E13" s="14" t="s">
        <v>464</v>
      </c>
      <c r="F13" s="14" t="s">
        <v>427</v>
      </c>
      <c r="G13" s="14" t="s">
        <v>428</v>
      </c>
      <c r="H13" s="14" t="s">
        <v>425</v>
      </c>
      <c r="I13" s="18" t="s">
        <v>434</v>
      </c>
      <c r="J13" s="18" t="s">
        <v>465</v>
      </c>
      <c r="K13" s="18" t="s">
        <v>436</v>
      </c>
      <c r="L13" s="18" t="s">
        <v>437</v>
      </c>
      <c r="M13" s="18" t="s">
        <v>438</v>
      </c>
      <c r="N13" s="18" t="s">
        <v>439</v>
      </c>
      <c r="O13" s="16" t="s">
        <v>466</v>
      </c>
      <c r="P13" s="16" t="s">
        <v>472</v>
      </c>
    </row>
    <row r="14" spans="1:16" ht="15">
      <c r="A14" s="29"/>
      <c r="B14" s="29"/>
      <c r="C14" s="6" t="s">
        <v>474</v>
      </c>
      <c r="D14" s="6" t="s">
        <v>474</v>
      </c>
      <c r="E14" s="6" t="s">
        <v>474</v>
      </c>
      <c r="F14" s="6" t="s">
        <v>474</v>
      </c>
      <c r="G14" s="6" t="s">
        <v>474</v>
      </c>
      <c r="H14" s="6" t="s">
        <v>474</v>
      </c>
      <c r="I14" s="6" t="s">
        <v>474</v>
      </c>
      <c r="J14" s="6" t="s">
        <v>474</v>
      </c>
      <c r="K14" s="6" t="s">
        <v>474</v>
      </c>
      <c r="L14" s="6" t="s">
        <v>474</v>
      </c>
      <c r="M14" s="6" t="s">
        <v>474</v>
      </c>
      <c r="N14" s="6" t="s">
        <v>474</v>
      </c>
      <c r="O14" s="6" t="s">
        <v>473</v>
      </c>
      <c r="P14" s="6" t="s">
        <v>471</v>
      </c>
    </row>
    <row r="15" spans="1:16" ht="15">
      <c r="A15" s="5"/>
      <c r="B15" s="5" t="s">
        <v>468</v>
      </c>
      <c r="D15" s="40">
        <f aca="true" t="shared" si="2" ref="D15:H18">100*D4/SUM($D4:$H4)</f>
        <v>2.2218950340735275</v>
      </c>
      <c r="E15" s="40">
        <f t="shared" si="2"/>
        <v>37.83912717540132</v>
      </c>
      <c r="F15" s="40">
        <f t="shared" si="2"/>
        <v>24.50855874389878</v>
      </c>
      <c r="G15" s="40">
        <f t="shared" si="2"/>
        <v>32.46112585684927</v>
      </c>
      <c r="H15" s="40">
        <f t="shared" si="2"/>
        <v>2.9692931897771033</v>
      </c>
      <c r="I15" s="40">
        <f aca="true" t="shared" si="3" ref="I15:N15">100*I4/SUM($I4:$N4)</f>
        <v>5.508790725967483</v>
      </c>
      <c r="J15" s="40">
        <f t="shared" si="3"/>
        <v>33.119390721077366</v>
      </c>
      <c r="K15" s="40">
        <f t="shared" si="3"/>
        <v>15.41779750618859</v>
      </c>
      <c r="L15" s="40">
        <f t="shared" si="3"/>
        <v>16.537967682255026</v>
      </c>
      <c r="M15" s="40">
        <f t="shared" si="3"/>
        <v>14.778674052224963</v>
      </c>
      <c r="N15" s="40">
        <f t="shared" si="3"/>
        <v>14.637379312286566</v>
      </c>
      <c r="O15" s="40">
        <f>(Komm!O445-Komm!O55)/1000</f>
        <v>-2.58535</v>
      </c>
      <c r="P15" s="40">
        <f>P4</f>
        <v>97.43124679514602</v>
      </c>
    </row>
    <row r="16" spans="1:16" ht="15">
      <c r="A16" s="5"/>
      <c r="B16" s="5" t="s">
        <v>467</v>
      </c>
      <c r="C16" s="40"/>
      <c r="D16" s="40">
        <f t="shared" si="2"/>
        <v>0</v>
      </c>
      <c r="E16" s="40">
        <f t="shared" si="2"/>
        <v>26.82226681817881</v>
      </c>
      <c r="F16" s="40">
        <f t="shared" si="2"/>
        <v>30.83014533901393</v>
      </c>
      <c r="G16" s="40">
        <f t="shared" si="2"/>
        <v>39.86784651776071</v>
      </c>
      <c r="H16" s="40">
        <f t="shared" si="2"/>
        <v>2.4797413250465468</v>
      </c>
      <c r="I16" s="40">
        <f aca="true" t="shared" si="4" ref="I16:N18">100*I5/SUM($I5:$N5)</f>
        <v>0</v>
      </c>
      <c r="J16" s="40">
        <f t="shared" si="4"/>
        <v>67.74142579224396</v>
      </c>
      <c r="K16" s="40">
        <f t="shared" si="4"/>
        <v>0</v>
      </c>
      <c r="L16" s="40">
        <f t="shared" si="4"/>
        <v>24.94461616450892</v>
      </c>
      <c r="M16" s="40">
        <f t="shared" si="4"/>
        <v>1.995793132733575</v>
      </c>
      <c r="N16" s="40">
        <f t="shared" si="4"/>
        <v>5.318164910513548</v>
      </c>
      <c r="O16" s="40">
        <f>('Fk'!M34)/1000</f>
        <v>0</v>
      </c>
      <c r="P16" s="40">
        <f>P5</f>
        <v>84.33229494120903</v>
      </c>
    </row>
    <row r="17" spans="1:16" ht="15">
      <c r="A17" s="5"/>
      <c r="B17" s="5" t="s">
        <v>41</v>
      </c>
      <c r="C17" s="40"/>
      <c r="D17" s="40">
        <f t="shared" si="2"/>
        <v>0</v>
      </c>
      <c r="E17" s="40">
        <f t="shared" si="2"/>
        <v>29.342183517417162</v>
      </c>
      <c r="F17" s="40">
        <f t="shared" si="2"/>
        <v>29.272514868309262</v>
      </c>
      <c r="G17" s="40">
        <f t="shared" si="2"/>
        <v>41.2946049277825</v>
      </c>
      <c r="H17" s="40">
        <f t="shared" si="2"/>
        <v>0.09069668649107901</v>
      </c>
      <c r="I17" s="40">
        <f t="shared" si="4"/>
        <v>10.620220900594733</v>
      </c>
      <c r="J17" s="40">
        <f t="shared" si="4"/>
        <v>18.585386576040783</v>
      </c>
      <c r="K17" s="40">
        <f t="shared" si="4"/>
        <v>13.275276125743416</v>
      </c>
      <c r="L17" s="40">
        <f t="shared" si="4"/>
        <v>24.5964316057774</v>
      </c>
      <c r="M17" s="40">
        <f t="shared" si="4"/>
        <v>7.264231096006798</v>
      </c>
      <c r="N17" s="40">
        <f t="shared" si="4"/>
        <v>25.658453695836872</v>
      </c>
      <c r="O17" s="40">
        <f>Komm!O55/1000</f>
        <v>2.58535</v>
      </c>
      <c r="P17" s="40">
        <f>P6</f>
        <v>100</v>
      </c>
    </row>
    <row r="18" spans="1:16" ht="15.75" thickBot="1">
      <c r="A18" s="11"/>
      <c r="B18" s="11" t="s">
        <v>424</v>
      </c>
      <c r="C18" s="23">
        <f>SUM(C15:C17)</f>
        <v>0</v>
      </c>
      <c r="D18" s="23">
        <f t="shared" si="2"/>
        <v>1.596658924353612</v>
      </c>
      <c r="E18" s="23">
        <f t="shared" si="2"/>
        <v>35.04970729971185</v>
      </c>
      <c r="F18" s="23">
        <f t="shared" si="2"/>
        <v>26.09538682451941</v>
      </c>
      <c r="G18" s="23">
        <f t="shared" si="2"/>
        <v>34.721275420587254</v>
      </c>
      <c r="H18" s="23">
        <f t="shared" si="2"/>
        <v>2.5369715308278757</v>
      </c>
      <c r="I18" s="23">
        <f t="shared" si="4"/>
        <v>5.259814172644731</v>
      </c>
      <c r="J18" s="23">
        <f t="shared" si="4"/>
        <v>36.87643275008603</v>
      </c>
      <c r="K18" s="23">
        <f t="shared" si="4"/>
        <v>12.671096169627022</v>
      </c>
      <c r="L18" s="23">
        <f t="shared" si="4"/>
        <v>18.89432723614898</v>
      </c>
      <c r="M18" s="23">
        <f t="shared" si="4"/>
        <v>11.786272070307328</v>
      </c>
      <c r="N18" s="23">
        <f t="shared" si="4"/>
        <v>14.512057601185907</v>
      </c>
      <c r="O18" s="23">
        <f>SUM(O15:O17)</f>
        <v>0</v>
      </c>
      <c r="P18" s="23">
        <f>P7</f>
        <v>95.43009368279625</v>
      </c>
    </row>
    <row r="19" spans="2:16" ht="1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2:16" ht="15">
      <c r="B20" s="5"/>
      <c r="C20" s="45"/>
      <c r="D20" s="53"/>
      <c r="E20" s="53"/>
      <c r="F20" s="53"/>
      <c r="G20" s="53"/>
      <c r="H20" s="53"/>
      <c r="I20" s="45"/>
      <c r="J20" s="45"/>
      <c r="K20" s="45"/>
      <c r="L20" s="45"/>
      <c r="M20" s="45"/>
      <c r="N20" s="45"/>
      <c r="O20" s="45"/>
      <c r="P20" s="45"/>
    </row>
    <row r="21" spans="2:16" ht="15">
      <c r="B21" s="5"/>
      <c r="C21" s="45"/>
      <c r="D21" s="45"/>
      <c r="E21" s="45"/>
      <c r="F21" s="45"/>
      <c r="G21" s="45"/>
      <c r="H21" s="45"/>
      <c r="I21" s="53"/>
      <c r="J21" s="53"/>
      <c r="K21" s="53"/>
      <c r="L21" s="53"/>
      <c r="M21" s="53"/>
      <c r="N21" s="53"/>
      <c r="O21" s="45"/>
      <c r="P21" s="45"/>
    </row>
  </sheetData>
  <sheetProtection/>
  <mergeCells count="4">
    <mergeCell ref="D1:H1"/>
    <mergeCell ref="I1:N1"/>
    <mergeCell ref="D12:H12"/>
    <mergeCell ref="I12:N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"/>
  <sheetViews>
    <sheetView zoomScale="86" zoomScaleNormal="86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1201</v>
      </c>
      <c r="B4" s="5" t="s">
        <v>196</v>
      </c>
      <c r="C4" s="20">
        <v>167443.27</v>
      </c>
      <c r="D4" s="31"/>
      <c r="E4" s="31">
        <v>82461</v>
      </c>
      <c r="F4" s="31">
        <v>12470</v>
      </c>
      <c r="G4" s="31">
        <v>69838</v>
      </c>
      <c r="H4" s="31">
        <v>2674</v>
      </c>
      <c r="I4" s="31">
        <v>22687</v>
      </c>
      <c r="J4" s="31">
        <v>24470</v>
      </c>
      <c r="K4" s="31">
        <v>66164</v>
      </c>
      <c r="L4" s="31">
        <v>4696</v>
      </c>
      <c r="M4" s="31">
        <v>24712</v>
      </c>
      <c r="N4" s="31">
        <v>24714</v>
      </c>
    </row>
    <row r="5" spans="1:14" ht="12.75">
      <c r="A5" s="4">
        <v>1211</v>
      </c>
      <c r="B5" s="5" t="s">
        <v>197</v>
      </c>
      <c r="C5" s="20">
        <v>2586.69</v>
      </c>
      <c r="D5" s="31"/>
      <c r="E5" s="31">
        <v>2600</v>
      </c>
      <c r="F5" s="31"/>
      <c r="G5" s="31"/>
      <c r="H5" s="31"/>
      <c r="I5" s="31"/>
      <c r="J5" s="31"/>
      <c r="K5" s="31"/>
      <c r="L5" s="31">
        <v>1800</v>
      </c>
      <c r="M5" s="31"/>
      <c r="N5" s="31">
        <v>800</v>
      </c>
    </row>
    <row r="6" spans="1:14" ht="12.75">
      <c r="A6" s="4">
        <v>1216</v>
      </c>
      <c r="B6" s="5" t="s">
        <v>198</v>
      </c>
      <c r="C6" s="20">
        <v>3256.35</v>
      </c>
      <c r="D6" s="31">
        <v>6</v>
      </c>
      <c r="E6" s="31">
        <v>1000</v>
      </c>
      <c r="F6" s="31">
        <v>950</v>
      </c>
      <c r="G6" s="31">
        <v>1300</v>
      </c>
      <c r="H6" s="31"/>
      <c r="I6" s="31"/>
      <c r="J6" s="31">
        <v>1600</v>
      </c>
      <c r="K6" s="31">
        <v>250</v>
      </c>
      <c r="L6" s="31">
        <v>1000</v>
      </c>
      <c r="M6" s="31"/>
      <c r="N6" s="31">
        <v>400</v>
      </c>
    </row>
    <row r="7" spans="1:14" ht="12.75">
      <c r="A7" s="4">
        <v>1219</v>
      </c>
      <c r="B7" s="5" t="s">
        <v>199</v>
      </c>
      <c r="C7" s="20">
        <v>7431.29</v>
      </c>
      <c r="D7" s="31"/>
      <c r="E7" s="37">
        <v>3111</v>
      </c>
      <c r="F7" s="31"/>
      <c r="G7" s="31">
        <v>4320</v>
      </c>
      <c r="H7" s="31"/>
      <c r="I7" s="31"/>
      <c r="J7" s="31">
        <v>680</v>
      </c>
      <c r="K7" s="31">
        <v>150</v>
      </c>
      <c r="L7" s="31">
        <v>2281</v>
      </c>
      <c r="M7" s="31"/>
      <c r="N7" s="31">
        <v>4320</v>
      </c>
    </row>
    <row r="8" spans="1:14" ht="12.75">
      <c r="A8" s="4">
        <v>1221</v>
      </c>
      <c r="B8" s="5" t="s">
        <v>200</v>
      </c>
      <c r="C8" s="20">
        <v>11541.15</v>
      </c>
      <c r="D8" s="31"/>
      <c r="E8" s="37">
        <v>4700</v>
      </c>
      <c r="F8" s="31">
        <v>5640</v>
      </c>
      <c r="G8" s="31"/>
      <c r="H8" s="31">
        <v>1200</v>
      </c>
      <c r="I8" s="31"/>
      <c r="J8" s="31">
        <v>8740</v>
      </c>
      <c r="K8" s="31">
        <v>1000</v>
      </c>
      <c r="L8" s="31">
        <v>600</v>
      </c>
      <c r="M8" s="31"/>
      <c r="N8" s="31">
        <v>1200</v>
      </c>
    </row>
    <row r="9" spans="1:14" ht="12.75">
      <c r="A9" s="4">
        <v>1222</v>
      </c>
      <c r="B9" s="5" t="s">
        <v>201</v>
      </c>
      <c r="C9" s="20">
        <v>1944.55</v>
      </c>
      <c r="D9" s="31"/>
      <c r="E9" s="37">
        <v>1945</v>
      </c>
      <c r="F9" s="31"/>
      <c r="G9" s="31"/>
      <c r="H9" s="31"/>
      <c r="I9" s="31"/>
      <c r="J9" s="31">
        <v>500</v>
      </c>
      <c r="K9" s="31">
        <v>300</v>
      </c>
      <c r="L9" s="31">
        <v>500</v>
      </c>
      <c r="M9" s="31">
        <v>150</v>
      </c>
      <c r="N9" s="31">
        <v>495</v>
      </c>
    </row>
    <row r="10" spans="1:14" ht="12.75">
      <c r="A10" s="4">
        <v>1223</v>
      </c>
      <c r="B10" s="5" t="s">
        <v>202</v>
      </c>
      <c r="C10" s="20">
        <v>1857.99</v>
      </c>
      <c r="D10" s="31"/>
      <c r="E10" s="37">
        <v>1858</v>
      </c>
      <c r="F10" s="31"/>
      <c r="G10" s="31"/>
      <c r="H10" s="31"/>
      <c r="I10" s="31"/>
      <c r="J10" s="31"/>
      <c r="K10" s="31"/>
      <c r="L10" s="31">
        <v>1858</v>
      </c>
      <c r="M10" s="31"/>
      <c r="N10" s="31"/>
    </row>
    <row r="11" spans="1:14" ht="12.75">
      <c r="A11" s="4">
        <v>1224</v>
      </c>
      <c r="B11" s="5" t="s">
        <v>203</v>
      </c>
      <c r="C11" s="20">
        <v>8790.73</v>
      </c>
      <c r="D11" s="31"/>
      <c r="E11" s="37">
        <v>8791</v>
      </c>
      <c r="F11" s="31"/>
      <c r="G11" s="31"/>
      <c r="H11" s="31"/>
      <c r="I11" s="31"/>
      <c r="J11" s="31">
        <v>2600</v>
      </c>
      <c r="K11" s="31">
        <v>400</v>
      </c>
      <c r="L11" s="31">
        <v>5391</v>
      </c>
      <c r="M11" s="31">
        <v>400</v>
      </c>
      <c r="N11" s="31"/>
    </row>
    <row r="12" spans="1:14" ht="12.75">
      <c r="A12" s="4">
        <v>1227</v>
      </c>
      <c r="B12" s="5" t="s">
        <v>204</v>
      </c>
      <c r="C12" s="20">
        <v>695.15</v>
      </c>
      <c r="D12" s="31">
        <v>245</v>
      </c>
      <c r="E12" s="31">
        <v>450</v>
      </c>
      <c r="F12" s="31"/>
      <c r="G12" s="31"/>
      <c r="H12" s="31"/>
      <c r="I12" s="31"/>
      <c r="J12" s="31">
        <v>345</v>
      </c>
      <c r="K12" s="31"/>
      <c r="L12" s="31">
        <v>350</v>
      </c>
      <c r="M12" s="31"/>
      <c r="N12" s="31"/>
    </row>
    <row r="13" spans="1:14" ht="12.75">
      <c r="A13" s="4">
        <v>1228</v>
      </c>
      <c r="B13" s="5" t="s">
        <v>205</v>
      </c>
      <c r="C13" s="20">
        <v>4760.05</v>
      </c>
      <c r="D13" s="31"/>
      <c r="E13" s="31">
        <v>0</v>
      </c>
      <c r="F13" s="31">
        <v>220</v>
      </c>
      <c r="G13" s="31">
        <v>4200</v>
      </c>
      <c r="H13" s="31">
        <v>340</v>
      </c>
      <c r="I13" s="31"/>
      <c r="J13" s="31">
        <v>310</v>
      </c>
      <c r="K13" s="31"/>
      <c r="L13" s="31">
        <v>500</v>
      </c>
      <c r="M13" s="31">
        <v>3200</v>
      </c>
      <c r="N13" s="31">
        <v>750</v>
      </c>
    </row>
    <row r="14" spans="1:14" ht="12.75">
      <c r="A14" s="4">
        <v>1231</v>
      </c>
      <c r="B14" s="5" t="s">
        <v>206</v>
      </c>
      <c r="C14" s="20">
        <v>2267.3</v>
      </c>
      <c r="D14" s="31"/>
      <c r="E14" s="31">
        <v>450</v>
      </c>
      <c r="F14" s="31"/>
      <c r="G14" s="31">
        <v>1357</v>
      </c>
      <c r="H14" s="31">
        <v>460</v>
      </c>
      <c r="I14" s="31">
        <v>165</v>
      </c>
      <c r="J14" s="31">
        <v>295</v>
      </c>
      <c r="K14" s="31">
        <v>867</v>
      </c>
      <c r="L14" s="31">
        <v>580</v>
      </c>
      <c r="M14" s="31"/>
      <c r="N14" s="31">
        <v>360</v>
      </c>
    </row>
    <row r="15" spans="1:14" ht="12.75">
      <c r="A15" s="4">
        <v>1232</v>
      </c>
      <c r="B15" s="5" t="s">
        <v>207</v>
      </c>
      <c r="C15" s="20">
        <v>630.74</v>
      </c>
      <c r="D15" s="31"/>
      <c r="E15" s="31"/>
      <c r="F15" s="31"/>
      <c r="G15" s="31">
        <v>631</v>
      </c>
      <c r="H15" s="31"/>
      <c r="I15" s="31" t="s">
        <v>443</v>
      </c>
      <c r="J15" s="31" t="s">
        <v>443</v>
      </c>
      <c r="K15" s="31" t="s">
        <v>443</v>
      </c>
      <c r="L15" s="31" t="s">
        <v>443</v>
      </c>
      <c r="M15" s="31">
        <v>631</v>
      </c>
      <c r="N15" s="31" t="s">
        <v>443</v>
      </c>
    </row>
    <row r="16" spans="1:14" ht="12.75">
      <c r="A16" s="4">
        <v>1233</v>
      </c>
      <c r="B16" s="5" t="s">
        <v>208</v>
      </c>
      <c r="C16" s="20">
        <v>736.08</v>
      </c>
      <c r="D16" s="31"/>
      <c r="E16" s="31"/>
      <c r="F16" s="31">
        <v>736</v>
      </c>
      <c r="G16" s="31"/>
      <c r="H16" s="31"/>
      <c r="I16" s="31"/>
      <c r="J16" s="31">
        <v>736</v>
      </c>
      <c r="K16" s="31"/>
      <c r="L16" s="31"/>
      <c r="M16" s="31"/>
      <c r="N16" s="31"/>
    </row>
    <row r="17" spans="1:14" ht="12.75">
      <c r="A17" s="4">
        <v>1234</v>
      </c>
      <c r="B17" s="5" t="s">
        <v>209</v>
      </c>
      <c r="C17" s="20">
        <v>641.47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2.75">
      <c r="A18" s="4">
        <v>1235</v>
      </c>
      <c r="B18" s="5" t="s">
        <v>210</v>
      </c>
      <c r="C18" s="20">
        <v>9234.26</v>
      </c>
      <c r="D18" s="31"/>
      <c r="E18" s="31">
        <v>1700</v>
      </c>
      <c r="F18" s="31">
        <v>4000</v>
      </c>
      <c r="G18" s="31">
        <v>3700</v>
      </c>
      <c r="H18" s="31"/>
      <c r="I18" s="31">
        <v>1200</v>
      </c>
      <c r="J18" s="31">
        <v>1300</v>
      </c>
      <c r="K18" s="31">
        <v>700</v>
      </c>
      <c r="L18" s="31">
        <v>2950</v>
      </c>
      <c r="M18" s="31">
        <v>3250</v>
      </c>
      <c r="N18" s="31"/>
    </row>
    <row r="19" spans="1:14" ht="12.75">
      <c r="A19" s="4">
        <v>1238</v>
      </c>
      <c r="B19" s="5" t="s">
        <v>211</v>
      </c>
      <c r="C19" s="20">
        <v>5554.51</v>
      </c>
      <c r="D19" s="31"/>
      <c r="E19" s="31">
        <v>5555</v>
      </c>
      <c r="F19" s="31"/>
      <c r="G19" s="31"/>
      <c r="H19" s="31"/>
      <c r="I19" s="31">
        <v>80</v>
      </c>
      <c r="J19" s="31">
        <v>946</v>
      </c>
      <c r="K19" s="31">
        <v>1700</v>
      </c>
      <c r="L19" s="31"/>
      <c r="M19" s="31">
        <v>590</v>
      </c>
      <c r="N19" s="31">
        <v>2239</v>
      </c>
    </row>
    <row r="20" spans="1:14" ht="12.75">
      <c r="A20" s="4">
        <v>1241</v>
      </c>
      <c r="B20" s="5" t="s">
        <v>212</v>
      </c>
      <c r="C20" s="20">
        <v>2543.75</v>
      </c>
      <c r="D20" s="31"/>
      <c r="E20" s="31"/>
      <c r="F20" s="31">
        <v>1751</v>
      </c>
      <c r="G20" s="31">
        <v>793</v>
      </c>
      <c r="H20" s="31"/>
      <c r="I20" s="31">
        <v>93</v>
      </c>
      <c r="J20" s="31">
        <v>250</v>
      </c>
      <c r="K20" s="31">
        <v>200</v>
      </c>
      <c r="L20" s="31">
        <v>1751</v>
      </c>
      <c r="M20" s="31"/>
      <c r="N20" s="31">
        <v>250</v>
      </c>
    </row>
    <row r="21" spans="1:14" ht="12.75">
      <c r="A21" s="4">
        <v>1242</v>
      </c>
      <c r="B21" s="5" t="s">
        <v>213</v>
      </c>
      <c r="C21" s="20">
        <v>1593.62</v>
      </c>
      <c r="D21" s="31"/>
      <c r="E21" s="31">
        <v>560</v>
      </c>
      <c r="F21" s="31">
        <v>200</v>
      </c>
      <c r="G21" s="31">
        <v>150</v>
      </c>
      <c r="H21" s="31">
        <v>680</v>
      </c>
      <c r="I21" s="31">
        <v>50</v>
      </c>
      <c r="J21" s="31">
        <v>180</v>
      </c>
      <c r="K21" s="31">
        <v>450</v>
      </c>
      <c r="L21" s="31">
        <v>650</v>
      </c>
      <c r="M21" s="31"/>
      <c r="N21" s="31">
        <v>260</v>
      </c>
    </row>
    <row r="22" spans="1:14" ht="12.75">
      <c r="A22" s="4">
        <v>1243</v>
      </c>
      <c r="B22" s="5" t="s">
        <v>62</v>
      </c>
      <c r="C22" s="20">
        <v>10918.46</v>
      </c>
      <c r="D22" s="31"/>
      <c r="E22" s="31">
        <v>10918</v>
      </c>
      <c r="F22" s="31"/>
      <c r="G22" s="31"/>
      <c r="H22" s="31"/>
      <c r="I22" s="31">
        <v>1084</v>
      </c>
      <c r="J22" s="31">
        <v>1350</v>
      </c>
      <c r="K22" s="31">
        <v>380</v>
      </c>
      <c r="L22" s="31">
        <v>5900</v>
      </c>
      <c r="M22" s="31">
        <v>1800</v>
      </c>
      <c r="N22" s="31">
        <v>400</v>
      </c>
    </row>
    <row r="23" spans="1:14" ht="12.75">
      <c r="A23" s="4">
        <v>1244</v>
      </c>
      <c r="B23" s="5" t="s">
        <v>214</v>
      </c>
      <c r="C23" s="20">
        <v>2973.19</v>
      </c>
      <c r="D23" s="31">
        <v>273</v>
      </c>
      <c r="E23" s="31"/>
      <c r="F23" s="31">
        <v>1750</v>
      </c>
      <c r="G23" s="31">
        <v>700</v>
      </c>
      <c r="H23" s="31">
        <v>250</v>
      </c>
      <c r="I23" s="31"/>
      <c r="J23" s="31">
        <v>1700</v>
      </c>
      <c r="K23" s="31">
        <v>500</v>
      </c>
      <c r="L23" s="31">
        <v>250</v>
      </c>
      <c r="M23" s="31"/>
      <c r="N23" s="31">
        <v>523</v>
      </c>
    </row>
    <row r="24" spans="1:14" ht="12.75">
      <c r="A24" s="4">
        <v>1245</v>
      </c>
      <c r="B24" s="5" t="s">
        <v>215</v>
      </c>
      <c r="C24" s="20">
        <v>3909.9</v>
      </c>
      <c r="D24" s="31">
        <v>918</v>
      </c>
      <c r="E24" s="31">
        <v>1000</v>
      </c>
      <c r="F24" s="31">
        <v>500</v>
      </c>
      <c r="G24" s="31">
        <v>1200</v>
      </c>
      <c r="H24" s="31">
        <v>292</v>
      </c>
      <c r="I24" s="31">
        <v>300</v>
      </c>
      <c r="J24" s="31">
        <v>1500</v>
      </c>
      <c r="K24" s="31"/>
      <c r="L24" s="31">
        <v>1000</v>
      </c>
      <c r="M24" s="31">
        <v>192</v>
      </c>
      <c r="N24" s="31">
        <v>918</v>
      </c>
    </row>
    <row r="25" spans="1:14" ht="12.75">
      <c r="A25" s="4">
        <v>1246</v>
      </c>
      <c r="B25" s="5" t="s">
        <v>216</v>
      </c>
      <c r="C25" s="20">
        <v>14355.31</v>
      </c>
      <c r="D25" s="31">
        <v>55</v>
      </c>
      <c r="E25" s="31">
        <v>6500</v>
      </c>
      <c r="F25" s="31">
        <v>5000</v>
      </c>
      <c r="G25" s="31">
        <v>2800</v>
      </c>
      <c r="H25" s="31"/>
      <c r="I25" s="31">
        <v>250</v>
      </c>
      <c r="J25" s="31">
        <v>750</v>
      </c>
      <c r="K25" s="31">
        <v>4000</v>
      </c>
      <c r="L25" s="31">
        <v>2500</v>
      </c>
      <c r="M25" s="31"/>
      <c r="N25" s="31">
        <v>6800</v>
      </c>
    </row>
    <row r="26" spans="1:14" ht="12.75">
      <c r="A26" s="4">
        <v>1247</v>
      </c>
      <c r="B26" s="5" t="s">
        <v>217</v>
      </c>
      <c r="C26" s="20">
        <v>16159.62</v>
      </c>
      <c r="D26" s="31"/>
      <c r="E26" s="31">
        <v>6560</v>
      </c>
      <c r="F26" s="31">
        <v>4700</v>
      </c>
      <c r="G26" s="31">
        <v>4900</v>
      </c>
      <c r="H26" s="31"/>
      <c r="I26" s="31">
        <v>400</v>
      </c>
      <c r="J26" s="31">
        <v>6960</v>
      </c>
      <c r="K26" s="31"/>
      <c r="L26" s="31">
        <v>6600</v>
      </c>
      <c r="M26" s="31">
        <v>2100</v>
      </c>
      <c r="N26" s="31">
        <v>100</v>
      </c>
    </row>
    <row r="27" spans="1:14" ht="12.75">
      <c r="A27" s="4">
        <v>1251</v>
      </c>
      <c r="B27" s="5" t="s">
        <v>218</v>
      </c>
      <c r="C27" s="20">
        <v>2755.11</v>
      </c>
      <c r="D27" s="31"/>
      <c r="E27" s="31">
        <v>1680</v>
      </c>
      <c r="F27" s="31">
        <v>200</v>
      </c>
      <c r="G27" s="31">
        <v>875</v>
      </c>
      <c r="H27" s="31"/>
      <c r="I27" s="31">
        <v>400</v>
      </c>
      <c r="J27" s="31">
        <v>630</v>
      </c>
      <c r="K27" s="31">
        <v>400</v>
      </c>
      <c r="L27" s="31">
        <v>1100</v>
      </c>
      <c r="M27" s="31"/>
      <c r="N27" s="31">
        <v>225</v>
      </c>
    </row>
    <row r="28" spans="1:14" ht="12.75">
      <c r="A28" s="4">
        <v>1252</v>
      </c>
      <c r="B28" s="5" t="s">
        <v>219</v>
      </c>
      <c r="C28" s="20">
        <v>234.85</v>
      </c>
      <c r="D28" s="31"/>
      <c r="E28" s="31"/>
      <c r="F28" s="31">
        <v>35</v>
      </c>
      <c r="G28" s="31">
        <v>200</v>
      </c>
      <c r="H28" s="31"/>
      <c r="I28" s="31"/>
      <c r="J28" s="31"/>
      <c r="K28" s="31"/>
      <c r="L28" s="31"/>
      <c r="M28" s="31">
        <v>235</v>
      </c>
      <c r="N28" s="31"/>
    </row>
    <row r="29" spans="1:14" ht="12.75">
      <c r="A29" s="4">
        <v>1253</v>
      </c>
      <c r="B29" s="5" t="s">
        <v>220</v>
      </c>
      <c r="C29" s="20">
        <v>4909.68</v>
      </c>
      <c r="D29" s="31"/>
      <c r="E29" s="31">
        <v>4910</v>
      </c>
      <c r="F29" s="31"/>
      <c r="G29" s="31"/>
      <c r="H29" s="31"/>
      <c r="I29" s="31">
        <v>250</v>
      </c>
      <c r="J29" s="31">
        <v>250</v>
      </c>
      <c r="K29" s="31">
        <v>900</v>
      </c>
      <c r="L29" s="31">
        <v>1637</v>
      </c>
      <c r="M29" s="31"/>
      <c r="N29" s="31">
        <v>1873</v>
      </c>
    </row>
    <row r="30" spans="1:14" ht="12.75">
      <c r="A30" s="4">
        <v>1256</v>
      </c>
      <c r="B30" s="5" t="s">
        <v>221</v>
      </c>
      <c r="C30" s="20">
        <v>4281.63</v>
      </c>
      <c r="D30" s="31"/>
      <c r="E30" s="31">
        <v>1782</v>
      </c>
      <c r="F30" s="31"/>
      <c r="G30" s="31">
        <v>2500</v>
      </c>
      <c r="H30" s="31"/>
      <c r="I30" s="31"/>
      <c r="J30" s="31">
        <v>2500</v>
      </c>
      <c r="K30" s="31">
        <v>1200</v>
      </c>
      <c r="L30" s="31"/>
      <c r="M30" s="31">
        <v>500</v>
      </c>
      <c r="N30" s="31"/>
    </row>
    <row r="31" spans="1:14" ht="12.75">
      <c r="A31" s="4">
        <v>1259</v>
      </c>
      <c r="B31" s="5" t="s">
        <v>222</v>
      </c>
      <c r="C31" s="20">
        <v>2798.06</v>
      </c>
      <c r="D31" s="31"/>
      <c r="E31" s="31">
        <v>2800</v>
      </c>
      <c r="F31" s="31"/>
      <c r="G31" s="31"/>
      <c r="H31" s="31"/>
      <c r="I31" s="31"/>
      <c r="J31" s="31">
        <v>2800</v>
      </c>
      <c r="K31" s="31"/>
      <c r="L31" s="31"/>
      <c r="M31" s="31"/>
      <c r="N31" s="31"/>
    </row>
    <row r="32" spans="1:14" ht="12.75">
      <c r="A32" s="4">
        <v>1260</v>
      </c>
      <c r="B32" s="5" t="s">
        <v>223</v>
      </c>
      <c r="C32" s="20">
        <v>3208.71</v>
      </c>
      <c r="D32" s="31"/>
      <c r="E32" s="31">
        <v>2309</v>
      </c>
      <c r="F32" s="31">
        <v>900</v>
      </c>
      <c r="G32" s="31"/>
      <c r="H32" s="31"/>
      <c r="I32" s="31"/>
      <c r="J32" s="31"/>
      <c r="K32" s="31">
        <v>2309</v>
      </c>
      <c r="L32" s="31"/>
      <c r="M32" s="31">
        <v>900</v>
      </c>
      <c r="N32" s="31"/>
    </row>
    <row r="33" spans="1:14" ht="12.75">
      <c r="A33" s="4">
        <v>1263</v>
      </c>
      <c r="B33" s="5" t="s">
        <v>224</v>
      </c>
      <c r="C33" s="20">
        <v>9351.68</v>
      </c>
      <c r="D33" s="31"/>
      <c r="E33" s="31">
        <v>976</v>
      </c>
      <c r="F33" s="31">
        <v>3100</v>
      </c>
      <c r="G33" s="31">
        <v>5026</v>
      </c>
      <c r="H33" s="31">
        <v>250</v>
      </c>
      <c r="I33" s="31">
        <v>250</v>
      </c>
      <c r="J33" s="31">
        <v>3500</v>
      </c>
      <c r="K33" s="31"/>
      <c r="L33" s="31">
        <v>3076</v>
      </c>
      <c r="M33" s="31">
        <v>2526</v>
      </c>
      <c r="N33" s="31"/>
    </row>
    <row r="34" spans="1:14" ht="12.75">
      <c r="A34" s="4">
        <v>1264</v>
      </c>
      <c r="B34" s="5" t="s">
        <v>225</v>
      </c>
      <c r="C34" s="20">
        <v>1727.15</v>
      </c>
      <c r="D34" s="31"/>
      <c r="E34" s="31">
        <v>300</v>
      </c>
      <c r="F34" s="31">
        <v>1200</v>
      </c>
      <c r="G34" s="31">
        <v>227</v>
      </c>
      <c r="H34" s="31"/>
      <c r="I34" s="31"/>
      <c r="J34" s="31"/>
      <c r="K34" s="31">
        <v>1200</v>
      </c>
      <c r="L34" s="31"/>
      <c r="M34" s="31"/>
      <c r="N34" s="31">
        <v>527</v>
      </c>
    </row>
    <row r="35" spans="1:14" ht="12.75">
      <c r="A35" s="4">
        <v>1265</v>
      </c>
      <c r="B35" s="5" t="s">
        <v>226</v>
      </c>
      <c r="C35" s="20">
        <v>393.2</v>
      </c>
      <c r="D35" s="31"/>
      <c r="E35" s="31"/>
      <c r="F35" s="31"/>
      <c r="G35" s="31">
        <v>393</v>
      </c>
      <c r="H35" s="31"/>
      <c r="I35" s="31"/>
      <c r="J35" s="31"/>
      <c r="K35" s="31"/>
      <c r="L35" s="31"/>
      <c r="M35" s="31">
        <v>393</v>
      </c>
      <c r="N35" s="31"/>
    </row>
    <row r="36" spans="1:14" ht="12.75">
      <c r="A36" s="4">
        <v>1266</v>
      </c>
      <c r="B36" s="5" t="s">
        <v>227</v>
      </c>
      <c r="C36" s="20">
        <v>1106.47</v>
      </c>
      <c r="D36" s="31"/>
      <c r="E36" s="31">
        <v>1106</v>
      </c>
      <c r="F36" s="31"/>
      <c r="G36" s="31"/>
      <c r="H36" s="31"/>
      <c r="I36" s="31"/>
      <c r="J36" s="31"/>
      <c r="K36" s="31"/>
      <c r="L36" s="31">
        <v>1106</v>
      </c>
      <c r="M36" s="31"/>
      <c r="N36" s="31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312591.9699999999</v>
      </c>
      <c r="D48" s="23">
        <f aca="true" t="shared" si="0" ref="D48:N48">SUM(D4:D47)</f>
        <v>1497</v>
      </c>
      <c r="E48" s="23">
        <f>SUM(E4:E47)</f>
        <v>156022</v>
      </c>
      <c r="F48" s="23">
        <f t="shared" si="0"/>
        <v>43352</v>
      </c>
      <c r="G48" s="23">
        <f t="shared" si="0"/>
        <v>105110</v>
      </c>
      <c r="H48" s="23">
        <f t="shared" si="0"/>
        <v>6146</v>
      </c>
      <c r="I48" s="23">
        <f t="shared" si="0"/>
        <v>27209</v>
      </c>
      <c r="J48" s="23">
        <f t="shared" si="0"/>
        <v>64892</v>
      </c>
      <c r="K48" s="23">
        <f t="shared" si="0"/>
        <v>83070</v>
      </c>
      <c r="L48" s="23">
        <f t="shared" si="0"/>
        <v>48076</v>
      </c>
      <c r="M48" s="23">
        <f t="shared" si="0"/>
        <v>41579</v>
      </c>
      <c r="N48" s="23">
        <f t="shared" si="0"/>
        <v>47154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99.85125337672625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0"/>
  <sheetViews>
    <sheetView zoomScale="86" zoomScaleNormal="86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1502</v>
      </c>
      <c r="B4" s="5" t="s">
        <v>254</v>
      </c>
      <c r="C4" s="20">
        <v>16346.83</v>
      </c>
      <c r="D4" s="9"/>
      <c r="E4" s="9">
        <v>6797</v>
      </c>
      <c r="F4" s="9"/>
      <c r="G4" s="9">
        <v>9550</v>
      </c>
      <c r="H4" s="9"/>
      <c r="I4" s="9"/>
      <c r="J4" s="9">
        <v>10947</v>
      </c>
      <c r="K4" s="9"/>
      <c r="L4" s="9">
        <v>3000</v>
      </c>
      <c r="M4" s="9">
        <v>1400</v>
      </c>
      <c r="N4" s="9">
        <v>1000</v>
      </c>
    </row>
    <row r="5" spans="1:14" ht="12.75">
      <c r="A5" s="4">
        <v>1504</v>
      </c>
      <c r="B5" s="5" t="s">
        <v>255</v>
      </c>
      <c r="C5" s="20">
        <v>28236.22</v>
      </c>
      <c r="D5" s="9"/>
      <c r="E5" s="9">
        <v>17100</v>
      </c>
      <c r="F5" s="9"/>
      <c r="G5" s="9">
        <v>10100</v>
      </c>
      <c r="H5" s="9">
        <v>1000</v>
      </c>
      <c r="I5" s="9">
        <v>833</v>
      </c>
      <c r="J5" s="9">
        <v>16667</v>
      </c>
      <c r="K5" s="9">
        <v>2200</v>
      </c>
      <c r="L5" s="9">
        <v>5300</v>
      </c>
      <c r="M5" s="9">
        <v>1200</v>
      </c>
      <c r="N5" s="9">
        <v>2000</v>
      </c>
    </row>
    <row r="6" spans="1:14" ht="12.75">
      <c r="A6" s="4">
        <v>1505</v>
      </c>
      <c r="B6" s="5" t="s">
        <v>256</v>
      </c>
      <c r="C6" s="20">
        <v>15328.25</v>
      </c>
      <c r="D6" s="9"/>
      <c r="E6" s="9">
        <v>1100</v>
      </c>
      <c r="F6" s="9">
        <v>3700</v>
      </c>
      <c r="G6" s="9">
        <v>10500</v>
      </c>
      <c r="H6" s="9"/>
      <c r="I6" s="9">
        <v>1800</v>
      </c>
      <c r="J6" s="9">
        <v>6200</v>
      </c>
      <c r="K6" s="9">
        <v>2500</v>
      </c>
      <c r="L6" s="9">
        <v>1000</v>
      </c>
      <c r="M6" s="9">
        <v>300</v>
      </c>
      <c r="N6" s="9">
        <v>3500</v>
      </c>
    </row>
    <row r="7" spans="1:14" ht="12.75">
      <c r="A7" s="4">
        <v>1511</v>
      </c>
      <c r="B7" s="5" t="s">
        <v>257</v>
      </c>
      <c r="C7" s="20">
        <v>2360.57</v>
      </c>
      <c r="D7" s="9"/>
      <c r="E7" s="51"/>
      <c r="F7" s="9">
        <v>250</v>
      </c>
      <c r="G7" s="9">
        <v>1400</v>
      </c>
      <c r="H7" s="9">
        <v>700</v>
      </c>
      <c r="I7" s="9"/>
      <c r="J7" s="9">
        <v>300</v>
      </c>
      <c r="K7" s="9">
        <v>150</v>
      </c>
      <c r="L7" s="9">
        <v>1200</v>
      </c>
      <c r="M7" s="9"/>
      <c r="N7" s="9">
        <v>700</v>
      </c>
    </row>
    <row r="8" spans="1:14" ht="12.75">
      <c r="A8" s="4">
        <v>1514</v>
      </c>
      <c r="B8" s="5" t="s">
        <v>114</v>
      </c>
      <c r="C8" s="20">
        <v>1700.98</v>
      </c>
      <c r="D8" s="9"/>
      <c r="E8" s="51"/>
      <c r="F8" s="9">
        <v>1581</v>
      </c>
      <c r="G8" s="9"/>
      <c r="H8" s="9">
        <v>120</v>
      </c>
      <c r="I8" s="9">
        <v>1581</v>
      </c>
      <c r="J8" s="9"/>
      <c r="K8" s="9"/>
      <c r="L8" s="9"/>
      <c r="M8" s="9">
        <v>120</v>
      </c>
      <c r="N8" s="9"/>
    </row>
    <row r="9" spans="1:14" ht="12.75">
      <c r="A9" s="4">
        <v>1515</v>
      </c>
      <c r="B9" s="5" t="s">
        <v>258</v>
      </c>
      <c r="C9" s="20">
        <v>5612.22</v>
      </c>
      <c r="D9" s="9"/>
      <c r="E9" s="51">
        <v>1686</v>
      </c>
      <c r="F9" s="9">
        <v>1000</v>
      </c>
      <c r="G9" s="9">
        <v>2926</v>
      </c>
      <c r="H9" s="9"/>
      <c r="I9" s="9"/>
      <c r="J9" s="9">
        <v>2800</v>
      </c>
      <c r="K9" s="9"/>
      <c r="L9" s="9">
        <v>900</v>
      </c>
      <c r="M9" s="9"/>
      <c r="N9" s="9">
        <v>1912</v>
      </c>
    </row>
    <row r="10" spans="1:14" ht="12.75">
      <c r="A10" s="4">
        <v>1516</v>
      </c>
      <c r="B10" s="5" t="s">
        <v>259</v>
      </c>
      <c r="C10" s="20">
        <v>4713.75</v>
      </c>
      <c r="D10" s="9"/>
      <c r="E10" s="51">
        <v>2819</v>
      </c>
      <c r="F10" s="9"/>
      <c r="G10" s="9">
        <v>1915</v>
      </c>
      <c r="H10" s="9"/>
      <c r="I10" s="9">
        <v>200</v>
      </c>
      <c r="J10" s="9">
        <v>1862</v>
      </c>
      <c r="K10" s="9">
        <v>740</v>
      </c>
      <c r="L10" s="9">
        <v>750</v>
      </c>
      <c r="M10" s="9">
        <v>475</v>
      </c>
      <c r="N10" s="9">
        <v>607</v>
      </c>
    </row>
    <row r="11" spans="1:14" ht="12.75">
      <c r="A11" s="4">
        <v>1517</v>
      </c>
      <c r="B11" s="5" t="s">
        <v>260</v>
      </c>
      <c r="C11" s="20">
        <v>3195.29</v>
      </c>
      <c r="D11" s="9"/>
      <c r="E11" s="51">
        <v>1530</v>
      </c>
      <c r="F11" s="9">
        <v>875</v>
      </c>
      <c r="G11" s="9"/>
      <c r="H11" s="9">
        <v>750</v>
      </c>
      <c r="I11" s="9">
        <v>150</v>
      </c>
      <c r="J11" s="9">
        <v>160</v>
      </c>
      <c r="K11" s="9">
        <v>215</v>
      </c>
      <c r="L11" s="9">
        <v>750</v>
      </c>
      <c r="M11" s="9">
        <v>200</v>
      </c>
      <c r="N11" s="9">
        <v>1680</v>
      </c>
    </row>
    <row r="12" spans="1:14" ht="12.75">
      <c r="A12" s="4">
        <v>1519</v>
      </c>
      <c r="B12" s="5" t="s">
        <v>261</v>
      </c>
      <c r="C12" s="20">
        <v>5655.16</v>
      </c>
      <c r="D12" s="9"/>
      <c r="E12" s="9">
        <v>3170</v>
      </c>
      <c r="F12" s="9"/>
      <c r="G12" s="9">
        <v>2485</v>
      </c>
      <c r="H12" s="9"/>
      <c r="I12" s="9"/>
      <c r="J12" s="9">
        <v>4900</v>
      </c>
      <c r="K12" s="9"/>
      <c r="L12" s="9">
        <v>755</v>
      </c>
      <c r="M12" s="9"/>
      <c r="N12" s="9"/>
    </row>
    <row r="13" spans="1:14" ht="12.75">
      <c r="A13" s="4">
        <v>1520</v>
      </c>
      <c r="B13" s="5" t="s">
        <v>262</v>
      </c>
      <c r="C13" s="20">
        <v>6836.79</v>
      </c>
      <c r="D13" s="9">
        <v>500</v>
      </c>
      <c r="E13" s="9"/>
      <c r="F13" s="9">
        <v>2500</v>
      </c>
      <c r="G13" s="9">
        <v>3300</v>
      </c>
      <c r="H13" s="9">
        <v>500</v>
      </c>
      <c r="I13" s="9"/>
      <c r="J13" s="9">
        <v>3437</v>
      </c>
      <c r="K13" s="9">
        <v>850</v>
      </c>
      <c r="L13" s="9">
        <v>1700</v>
      </c>
      <c r="M13" s="9">
        <v>250</v>
      </c>
      <c r="N13" s="9">
        <v>2050</v>
      </c>
    </row>
    <row r="14" spans="1:14" ht="12.75">
      <c r="A14" s="4">
        <v>1523</v>
      </c>
      <c r="B14" s="5" t="s">
        <v>263</v>
      </c>
      <c r="C14" s="20">
        <v>1426.54</v>
      </c>
      <c r="D14" s="9"/>
      <c r="E14" s="9">
        <v>673</v>
      </c>
      <c r="F14" s="9"/>
      <c r="G14" s="9">
        <v>754</v>
      </c>
      <c r="H14" s="9"/>
      <c r="I14" s="9">
        <v>475</v>
      </c>
      <c r="J14" s="9">
        <v>122</v>
      </c>
      <c r="K14" s="9">
        <v>568</v>
      </c>
      <c r="L14" s="9">
        <v>200</v>
      </c>
      <c r="M14" s="9"/>
      <c r="N14" s="9">
        <v>62</v>
      </c>
    </row>
    <row r="15" spans="1:14" ht="12.75">
      <c r="A15" s="4">
        <v>1524</v>
      </c>
      <c r="B15" s="5" t="s">
        <v>264</v>
      </c>
      <c r="C15" s="20">
        <v>1188.34</v>
      </c>
      <c r="D15" s="9">
        <v>88</v>
      </c>
      <c r="E15" s="9">
        <v>1100</v>
      </c>
      <c r="F15" s="9"/>
      <c r="G15" s="9"/>
      <c r="H15" s="9"/>
      <c r="I15" s="9">
        <v>100</v>
      </c>
      <c r="J15" s="9">
        <v>450</v>
      </c>
      <c r="K15" s="9">
        <v>0</v>
      </c>
      <c r="L15" s="9">
        <v>450</v>
      </c>
      <c r="M15" s="9">
        <v>100</v>
      </c>
      <c r="N15" s="9"/>
    </row>
    <row r="16" spans="1:14" ht="12.75">
      <c r="A16" s="4">
        <v>1525</v>
      </c>
      <c r="B16" s="5" t="s">
        <v>265</v>
      </c>
      <c r="C16" s="20">
        <v>3071.82</v>
      </c>
      <c r="D16" s="9"/>
      <c r="E16" s="9">
        <v>1565</v>
      </c>
      <c r="F16" s="9">
        <v>1342</v>
      </c>
      <c r="G16" s="9">
        <v>165</v>
      </c>
      <c r="H16" s="9"/>
      <c r="I16" s="9"/>
      <c r="J16" s="9">
        <v>1916</v>
      </c>
      <c r="K16" s="9">
        <v>1156</v>
      </c>
      <c r="L16" s="9"/>
      <c r="M16" s="9"/>
      <c r="N16" s="9"/>
    </row>
    <row r="17" spans="1:14" ht="12.75">
      <c r="A17" s="4">
        <v>1526</v>
      </c>
      <c r="B17" s="5" t="s">
        <v>266</v>
      </c>
      <c r="C17" s="20">
        <v>672.34</v>
      </c>
      <c r="D17" s="9"/>
      <c r="E17" s="9">
        <v>162</v>
      </c>
      <c r="F17" s="9"/>
      <c r="G17" s="9"/>
      <c r="H17" s="9">
        <v>510</v>
      </c>
      <c r="I17" s="9"/>
      <c r="J17" s="9">
        <v>162</v>
      </c>
      <c r="K17" s="9">
        <v>510</v>
      </c>
      <c r="L17" s="9"/>
      <c r="M17" s="9"/>
      <c r="N17" s="9"/>
    </row>
    <row r="18" spans="1:14" ht="12.75">
      <c r="A18" s="4">
        <v>1528</v>
      </c>
      <c r="B18" s="5" t="s">
        <v>267</v>
      </c>
      <c r="C18" s="20">
        <v>5051.27</v>
      </c>
      <c r="D18" s="9">
        <v>500</v>
      </c>
      <c r="E18" s="9">
        <v>2500</v>
      </c>
      <c r="F18" s="9"/>
      <c r="G18" s="9">
        <v>1000</v>
      </c>
      <c r="H18" s="9">
        <v>1000</v>
      </c>
      <c r="I18" s="9">
        <v>50</v>
      </c>
      <c r="J18" s="9">
        <v>1100</v>
      </c>
      <c r="K18" s="9">
        <v>300</v>
      </c>
      <c r="L18" s="9">
        <v>2500</v>
      </c>
      <c r="M18" s="9">
        <v>150</v>
      </c>
      <c r="N18" s="9">
        <v>400</v>
      </c>
    </row>
    <row r="19" spans="1:14" ht="12.75">
      <c r="A19" s="4">
        <v>1529</v>
      </c>
      <c r="B19" s="5" t="s">
        <v>268</v>
      </c>
      <c r="C19" s="20">
        <v>2589.38</v>
      </c>
      <c r="D19" s="9"/>
      <c r="E19" s="9">
        <v>898</v>
      </c>
      <c r="F19" s="9">
        <v>382</v>
      </c>
      <c r="G19" s="9">
        <v>1244</v>
      </c>
      <c r="H19" s="9">
        <v>65</v>
      </c>
      <c r="I19" s="9">
        <v>0</v>
      </c>
      <c r="J19" s="9">
        <v>894</v>
      </c>
      <c r="K19" s="9">
        <v>835</v>
      </c>
      <c r="L19" s="9"/>
      <c r="M19" s="9"/>
      <c r="N19" s="9">
        <v>860</v>
      </c>
    </row>
    <row r="20" spans="1:14" ht="12.75">
      <c r="A20" s="4">
        <v>1531</v>
      </c>
      <c r="B20" s="5" t="s">
        <v>269</v>
      </c>
      <c r="C20" s="20">
        <v>5195.53</v>
      </c>
      <c r="D20" s="9"/>
      <c r="E20" s="9">
        <v>1625</v>
      </c>
      <c r="F20" s="9">
        <v>200</v>
      </c>
      <c r="G20" s="9">
        <v>3375</v>
      </c>
      <c r="H20" s="9"/>
      <c r="I20" s="9">
        <v>240</v>
      </c>
      <c r="J20" s="9">
        <v>2945</v>
      </c>
      <c r="K20" s="9">
        <v>360</v>
      </c>
      <c r="L20" s="9">
        <v>1065</v>
      </c>
      <c r="M20" s="9">
        <v>100</v>
      </c>
      <c r="N20" s="9">
        <v>490</v>
      </c>
    </row>
    <row r="21" spans="1:14" ht="12.75">
      <c r="A21" s="4">
        <v>1532</v>
      </c>
      <c r="B21" s="5" t="s">
        <v>270</v>
      </c>
      <c r="C21" s="20">
        <v>4549.36</v>
      </c>
      <c r="D21" s="9"/>
      <c r="E21" s="9">
        <v>2949</v>
      </c>
      <c r="F21" s="9"/>
      <c r="G21" s="9">
        <v>1200</v>
      </c>
      <c r="H21" s="9">
        <v>400</v>
      </c>
      <c r="I21" s="9"/>
      <c r="J21" s="9">
        <v>154</v>
      </c>
      <c r="K21" s="9">
        <v>2085</v>
      </c>
      <c r="L21" s="9"/>
      <c r="M21" s="9"/>
      <c r="N21" s="9">
        <v>2310</v>
      </c>
    </row>
    <row r="22" spans="1:14" ht="12.75">
      <c r="A22" s="4">
        <v>1534</v>
      </c>
      <c r="B22" s="5" t="s">
        <v>271</v>
      </c>
      <c r="C22" s="20">
        <v>5806.81</v>
      </c>
      <c r="D22" s="9">
        <v>727</v>
      </c>
      <c r="E22" s="9">
        <v>3671</v>
      </c>
      <c r="F22" s="9"/>
      <c r="G22" s="9"/>
      <c r="H22" s="9">
        <v>1409</v>
      </c>
      <c r="I22" s="9"/>
      <c r="J22" s="9">
        <v>3405</v>
      </c>
      <c r="K22" s="9">
        <v>415</v>
      </c>
      <c r="L22" s="9"/>
      <c r="M22" s="9">
        <v>300</v>
      </c>
      <c r="N22" s="9">
        <v>1696</v>
      </c>
    </row>
    <row r="23" spans="1:14" ht="12.75">
      <c r="A23" s="4">
        <v>1535</v>
      </c>
      <c r="B23" s="5" t="s">
        <v>272</v>
      </c>
      <c r="C23" s="20">
        <v>4317.19</v>
      </c>
      <c r="D23" s="9"/>
      <c r="E23" s="9">
        <v>2075</v>
      </c>
      <c r="F23" s="9">
        <v>800</v>
      </c>
      <c r="G23" s="9">
        <v>930</v>
      </c>
      <c r="H23" s="9">
        <v>485</v>
      </c>
      <c r="I23" s="9">
        <v>25</v>
      </c>
      <c r="J23" s="9">
        <v>630</v>
      </c>
      <c r="K23" s="9">
        <v>1370</v>
      </c>
      <c r="L23" s="9">
        <v>800</v>
      </c>
      <c r="M23" s="9">
        <v>645</v>
      </c>
      <c r="N23" s="9">
        <v>820</v>
      </c>
    </row>
    <row r="24" spans="1:14" ht="12.75">
      <c r="A24" s="4">
        <v>1539</v>
      </c>
      <c r="B24" s="5" t="s">
        <v>273</v>
      </c>
      <c r="C24" s="20">
        <v>4931.16</v>
      </c>
      <c r="D24" s="9"/>
      <c r="E24" s="9">
        <v>670</v>
      </c>
      <c r="F24" s="9">
        <v>431</v>
      </c>
      <c r="G24" s="9">
        <v>3508</v>
      </c>
      <c r="H24" s="9">
        <v>322</v>
      </c>
      <c r="I24" s="9">
        <v>0</v>
      </c>
      <c r="J24" s="9">
        <v>311</v>
      </c>
      <c r="K24" s="9">
        <v>996</v>
      </c>
      <c r="L24" s="9">
        <v>1900</v>
      </c>
      <c r="M24" s="9">
        <v>1600</v>
      </c>
      <c r="N24" s="9">
        <v>124</v>
      </c>
    </row>
    <row r="25" spans="1:14" ht="12.75">
      <c r="A25" s="4">
        <v>1543</v>
      </c>
      <c r="B25" s="5" t="s">
        <v>274</v>
      </c>
      <c r="C25" s="20">
        <v>2053.92</v>
      </c>
      <c r="D25" s="9"/>
      <c r="E25" s="9">
        <v>596</v>
      </c>
      <c r="F25" s="9">
        <v>674</v>
      </c>
      <c r="G25" s="9">
        <v>759</v>
      </c>
      <c r="H25" s="9">
        <v>25</v>
      </c>
      <c r="I25" s="9">
        <v>232</v>
      </c>
      <c r="J25" s="9">
        <v>495</v>
      </c>
      <c r="K25" s="9">
        <v>802</v>
      </c>
      <c r="L25" s="9"/>
      <c r="M25" s="9">
        <v>340</v>
      </c>
      <c r="N25" s="9">
        <v>185</v>
      </c>
    </row>
    <row r="26" spans="1:14" ht="12.75">
      <c r="A26" s="4">
        <v>1545</v>
      </c>
      <c r="B26" s="5" t="s">
        <v>275</v>
      </c>
      <c r="C26" s="20">
        <v>1280.93</v>
      </c>
      <c r="D26" s="9"/>
      <c r="E26" s="9">
        <v>558</v>
      </c>
      <c r="F26" s="9">
        <v>417</v>
      </c>
      <c r="G26" s="9">
        <v>306</v>
      </c>
      <c r="H26" s="9"/>
      <c r="I26" s="9"/>
      <c r="J26" s="9">
        <v>42</v>
      </c>
      <c r="K26" s="9"/>
      <c r="L26" s="9">
        <v>558</v>
      </c>
      <c r="M26" s="9">
        <v>531</v>
      </c>
      <c r="N26" s="9">
        <v>150</v>
      </c>
    </row>
    <row r="27" spans="1:14" ht="12.75">
      <c r="A27" s="4">
        <v>1546</v>
      </c>
      <c r="B27" s="5" t="s">
        <v>276</v>
      </c>
      <c r="C27" s="20">
        <v>861.56</v>
      </c>
      <c r="D27" s="9">
        <v>862</v>
      </c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4">
        <v>1547</v>
      </c>
      <c r="B28" s="5" t="s">
        <v>277</v>
      </c>
      <c r="C28" s="20">
        <v>2121.69</v>
      </c>
      <c r="D28" s="9"/>
      <c r="E28" s="9">
        <v>2122</v>
      </c>
      <c r="F28" s="9"/>
      <c r="G28" s="9"/>
      <c r="H28" s="9"/>
      <c r="I28" s="9"/>
      <c r="J28" s="9">
        <v>300</v>
      </c>
      <c r="K28" s="9">
        <v>1822</v>
      </c>
      <c r="L28" s="9"/>
      <c r="M28" s="9"/>
      <c r="N28" s="9"/>
    </row>
    <row r="29" spans="1:14" ht="12.75">
      <c r="A29" s="4">
        <v>1548</v>
      </c>
      <c r="B29" s="5" t="s">
        <v>278</v>
      </c>
      <c r="C29" s="20">
        <v>6198</v>
      </c>
      <c r="D29" s="9"/>
      <c r="E29" s="9">
        <v>1850</v>
      </c>
      <c r="F29" s="9">
        <v>1955</v>
      </c>
      <c r="G29" s="9">
        <v>2193</v>
      </c>
      <c r="H29" s="9">
        <v>200</v>
      </c>
      <c r="I29" s="9"/>
      <c r="J29" s="9">
        <v>3362</v>
      </c>
      <c r="K29" s="9"/>
      <c r="L29" s="9">
        <v>381</v>
      </c>
      <c r="M29" s="9">
        <v>250</v>
      </c>
      <c r="N29" s="9">
        <v>2205</v>
      </c>
    </row>
    <row r="30" spans="1:14" ht="12.75">
      <c r="A30" s="4">
        <v>1551</v>
      </c>
      <c r="B30" s="5" t="s">
        <v>279</v>
      </c>
      <c r="C30" s="20">
        <v>2245.83</v>
      </c>
      <c r="D30" s="9">
        <v>319</v>
      </c>
      <c r="E30" s="9">
        <v>90</v>
      </c>
      <c r="F30" s="9">
        <v>800</v>
      </c>
      <c r="G30" s="9">
        <v>900</v>
      </c>
      <c r="H30" s="9">
        <v>137</v>
      </c>
      <c r="I30" s="9">
        <v>137</v>
      </c>
      <c r="J30" s="9">
        <v>60</v>
      </c>
      <c r="K30" s="9">
        <v>330</v>
      </c>
      <c r="L30" s="9"/>
      <c r="M30" s="9"/>
      <c r="N30" s="9">
        <v>1400</v>
      </c>
    </row>
    <row r="31" spans="1:14" ht="12.75">
      <c r="A31" s="4">
        <v>1554</v>
      </c>
      <c r="B31" s="5" t="s">
        <v>280</v>
      </c>
      <c r="C31" s="20">
        <v>3631.44</v>
      </c>
      <c r="D31" s="9">
        <v>31</v>
      </c>
      <c r="E31" s="9">
        <v>2750</v>
      </c>
      <c r="F31" s="9">
        <v>850</v>
      </c>
      <c r="G31" s="9"/>
      <c r="H31" s="9">
        <v>0</v>
      </c>
      <c r="I31" s="9">
        <v>0</v>
      </c>
      <c r="J31" s="9">
        <v>1450</v>
      </c>
      <c r="K31" s="9">
        <v>1150</v>
      </c>
      <c r="L31" s="9">
        <v>850</v>
      </c>
      <c r="M31" s="9"/>
      <c r="N31" s="9">
        <v>150</v>
      </c>
    </row>
    <row r="32" spans="1:14" ht="12.75">
      <c r="A32" s="4">
        <v>1557</v>
      </c>
      <c r="B32" s="5" t="s">
        <v>281</v>
      </c>
      <c r="C32" s="20">
        <v>1762.71</v>
      </c>
      <c r="D32" s="9"/>
      <c r="E32" s="9"/>
      <c r="F32" s="9">
        <v>1763</v>
      </c>
      <c r="G32" s="9"/>
      <c r="H32" s="9"/>
      <c r="I32" s="9"/>
      <c r="J32" s="9"/>
      <c r="K32" s="9"/>
      <c r="L32" s="9"/>
      <c r="M32" s="9"/>
      <c r="N32" s="9">
        <v>1763</v>
      </c>
    </row>
    <row r="33" spans="1:14" ht="12.75">
      <c r="A33" s="4">
        <v>1560</v>
      </c>
      <c r="B33" s="5" t="s">
        <v>282</v>
      </c>
      <c r="C33" s="20">
        <v>2057.95</v>
      </c>
      <c r="D33" s="9"/>
      <c r="E33" s="9">
        <v>530</v>
      </c>
      <c r="F33" s="9">
        <v>905</v>
      </c>
      <c r="G33" s="9">
        <v>431</v>
      </c>
      <c r="H33" s="9">
        <v>169</v>
      </c>
      <c r="I33" s="9">
        <v>286</v>
      </c>
      <c r="J33" s="9">
        <v>219</v>
      </c>
      <c r="K33" s="9">
        <v>165</v>
      </c>
      <c r="L33" s="9">
        <v>200</v>
      </c>
      <c r="M33" s="9">
        <v>150</v>
      </c>
      <c r="N33" s="9">
        <v>1015</v>
      </c>
    </row>
    <row r="34" spans="1:14" ht="12.75">
      <c r="A34" s="4">
        <v>1563</v>
      </c>
      <c r="B34" s="5" t="s">
        <v>283</v>
      </c>
      <c r="C34" s="20">
        <v>4943.91</v>
      </c>
      <c r="D34" s="9"/>
      <c r="E34" s="9">
        <v>44</v>
      </c>
      <c r="F34" s="9">
        <v>1600</v>
      </c>
      <c r="G34" s="9">
        <v>3300</v>
      </c>
      <c r="H34" s="9"/>
      <c r="I34" s="9">
        <v>300</v>
      </c>
      <c r="J34" s="9">
        <v>2544</v>
      </c>
      <c r="K34" s="9">
        <v>300</v>
      </c>
      <c r="L34" s="9"/>
      <c r="M34" s="9">
        <v>1300</v>
      </c>
      <c r="N34" s="9">
        <v>500</v>
      </c>
    </row>
    <row r="35" spans="1:14" ht="12.75">
      <c r="A35" s="4">
        <v>1566</v>
      </c>
      <c r="B35" s="5" t="s">
        <v>284</v>
      </c>
      <c r="C35" s="20">
        <v>4032.69</v>
      </c>
      <c r="D35" s="9"/>
      <c r="E35" s="9"/>
      <c r="F35" s="9">
        <v>3033</v>
      </c>
      <c r="G35" s="9">
        <v>400</v>
      </c>
      <c r="H35" s="9">
        <v>600</v>
      </c>
      <c r="I35" s="9"/>
      <c r="J35" s="9">
        <v>3033</v>
      </c>
      <c r="K35" s="9"/>
      <c r="L35" s="9">
        <v>1000</v>
      </c>
      <c r="M35" s="9"/>
      <c r="N35" s="9"/>
    </row>
    <row r="36" spans="1:14" ht="12.75">
      <c r="A36" s="4">
        <v>1567</v>
      </c>
      <c r="B36" s="5" t="s">
        <v>285</v>
      </c>
      <c r="C36" s="20">
        <v>1366.82</v>
      </c>
      <c r="D36" s="9"/>
      <c r="E36" s="9"/>
      <c r="F36" s="9">
        <v>1367</v>
      </c>
      <c r="G36" s="9"/>
      <c r="H36" s="9"/>
      <c r="I36" s="9"/>
      <c r="J36" s="9">
        <v>1367</v>
      </c>
      <c r="K36" s="9"/>
      <c r="L36" s="9"/>
      <c r="M36" s="9"/>
      <c r="N36" s="9"/>
    </row>
    <row r="37" spans="1:14" ht="12.75">
      <c r="A37" s="4">
        <v>1571</v>
      </c>
      <c r="B37" s="5" t="s">
        <v>286</v>
      </c>
      <c r="C37" s="20">
        <v>1119.22</v>
      </c>
      <c r="D37" s="9"/>
      <c r="E37" s="9">
        <v>1450</v>
      </c>
      <c r="F37" s="9">
        <v>100</v>
      </c>
      <c r="G37" s="9"/>
      <c r="H37" s="9"/>
      <c r="I37" s="9"/>
      <c r="J37" s="9"/>
      <c r="K37" s="9">
        <v>450</v>
      </c>
      <c r="L37" s="9">
        <v>400</v>
      </c>
      <c r="M37" s="9">
        <v>100</v>
      </c>
      <c r="N37" s="9">
        <v>600</v>
      </c>
    </row>
    <row r="38" spans="1:14" ht="12.75">
      <c r="A38" s="4">
        <v>1573</v>
      </c>
      <c r="B38" s="5" t="s">
        <v>287</v>
      </c>
      <c r="C38" s="20">
        <v>1426.54</v>
      </c>
      <c r="D38" s="9"/>
      <c r="E38" s="9">
        <v>300</v>
      </c>
      <c r="F38" s="9"/>
      <c r="G38" s="9">
        <v>1127</v>
      </c>
      <c r="H38" s="9"/>
      <c r="I38" s="9"/>
      <c r="J38" s="9">
        <v>300</v>
      </c>
      <c r="K38" s="9">
        <v>427</v>
      </c>
      <c r="L38" s="9">
        <v>700</v>
      </c>
      <c r="M38" s="9"/>
      <c r="N38" s="9"/>
    </row>
    <row r="39" spans="1:14" ht="12.75">
      <c r="A39" s="4">
        <v>1576</v>
      </c>
      <c r="B39" s="5" t="s">
        <v>288</v>
      </c>
      <c r="C39" s="20">
        <v>2355.87</v>
      </c>
      <c r="D39" s="9">
        <v>94</v>
      </c>
      <c r="E39" s="9">
        <v>1040</v>
      </c>
      <c r="F39" s="9">
        <v>772</v>
      </c>
      <c r="G39" s="9">
        <v>400</v>
      </c>
      <c r="H39" s="9">
        <v>50</v>
      </c>
      <c r="I39" s="9"/>
      <c r="J39" s="9"/>
      <c r="K39" s="9"/>
      <c r="L39" s="9"/>
      <c r="M39" s="9">
        <v>492</v>
      </c>
      <c r="N39" s="9">
        <v>1770</v>
      </c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166244.88</v>
      </c>
      <c r="D48" s="23">
        <f aca="true" t="shared" si="0" ref="D48:N48">SUM(D4:D47)</f>
        <v>3121</v>
      </c>
      <c r="E48" s="23">
        <f>SUM(E4:E47)</f>
        <v>63420</v>
      </c>
      <c r="F48" s="23">
        <f t="shared" si="0"/>
        <v>27297</v>
      </c>
      <c r="G48" s="23">
        <f t="shared" si="0"/>
        <v>64168</v>
      </c>
      <c r="H48" s="23">
        <f t="shared" si="0"/>
        <v>8442</v>
      </c>
      <c r="I48" s="23">
        <f t="shared" si="0"/>
        <v>6409</v>
      </c>
      <c r="J48" s="23">
        <f t="shared" si="0"/>
        <v>72534</v>
      </c>
      <c r="K48" s="23">
        <f t="shared" si="0"/>
        <v>20696</v>
      </c>
      <c r="L48" s="23">
        <f t="shared" si="0"/>
        <v>26359</v>
      </c>
      <c r="M48" s="23">
        <f t="shared" si="0"/>
        <v>10003</v>
      </c>
      <c r="N48" s="23">
        <f t="shared" si="0"/>
        <v>29949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100.12218120642271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0"/>
  <sheetViews>
    <sheetView zoomScale="86" zoomScaleNormal="86" zoomScalePageLayoutView="0" workbookViewId="0" topLeftCell="A1">
      <pane xSplit="3" ySplit="3" topLeftCell="D7" activePane="bottomRight" state="frozen"/>
      <selection pane="topLeft" activeCell="G60" sqref="G60"/>
      <selection pane="topRight" activeCell="G60" sqref="G60"/>
      <selection pane="bottomLeft" activeCell="G60" sqref="G60"/>
      <selection pane="bottomRight"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1804</v>
      </c>
      <c r="B4" s="5" t="s">
        <v>338</v>
      </c>
      <c r="C4" s="20">
        <v>30952.42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2.75">
      <c r="A5" s="4">
        <v>1805</v>
      </c>
      <c r="B5" s="5" t="s">
        <v>339</v>
      </c>
      <c r="C5" s="20">
        <v>12302.73</v>
      </c>
      <c r="D5" s="9"/>
      <c r="E5" s="9">
        <v>4475</v>
      </c>
      <c r="F5" s="9">
        <v>1300</v>
      </c>
      <c r="G5" s="9">
        <v>6338</v>
      </c>
      <c r="H5" s="9">
        <v>190</v>
      </c>
      <c r="I5" s="9">
        <v>200</v>
      </c>
      <c r="J5" s="9">
        <v>6898</v>
      </c>
      <c r="K5" s="9">
        <v>800</v>
      </c>
      <c r="L5" s="9">
        <v>1500</v>
      </c>
      <c r="M5" s="9">
        <v>2350</v>
      </c>
      <c r="N5" s="9">
        <v>555</v>
      </c>
    </row>
    <row r="6" spans="1:14" ht="12.75">
      <c r="A6" s="4">
        <v>1811</v>
      </c>
      <c r="B6" s="5" t="s">
        <v>340</v>
      </c>
      <c r="C6" s="20">
        <v>1089.7</v>
      </c>
      <c r="D6" s="9"/>
      <c r="E6" s="9">
        <v>578</v>
      </c>
      <c r="F6" s="9"/>
      <c r="G6" s="9"/>
      <c r="H6" s="9">
        <v>512</v>
      </c>
      <c r="I6" s="9"/>
      <c r="J6" s="9"/>
      <c r="K6" s="9">
        <v>80</v>
      </c>
      <c r="L6" s="9">
        <v>1010</v>
      </c>
      <c r="M6" s="9"/>
      <c r="N6" s="9"/>
    </row>
    <row r="7" spans="1:14" ht="12.75">
      <c r="A7" s="4">
        <v>1812</v>
      </c>
      <c r="B7" s="5" t="s">
        <v>341</v>
      </c>
      <c r="C7" s="20">
        <v>1381.58</v>
      </c>
      <c r="D7" s="9">
        <f>1382-1180</f>
        <v>202</v>
      </c>
      <c r="E7" s="51">
        <v>460</v>
      </c>
      <c r="F7" s="9">
        <v>440</v>
      </c>
      <c r="G7" s="9">
        <v>210</v>
      </c>
      <c r="H7" s="9">
        <v>70</v>
      </c>
      <c r="I7" s="9">
        <v>150</v>
      </c>
      <c r="J7" s="9">
        <v>100</v>
      </c>
      <c r="K7" s="9">
        <v>320</v>
      </c>
      <c r="L7" s="9">
        <v>762</v>
      </c>
      <c r="M7" s="9">
        <v>50</v>
      </c>
      <c r="N7" s="9"/>
    </row>
    <row r="8" spans="1:14" ht="12.75">
      <c r="A8" s="4">
        <v>1813</v>
      </c>
      <c r="B8" s="5" t="s">
        <v>342</v>
      </c>
      <c r="C8" s="20">
        <v>5068.71</v>
      </c>
      <c r="D8" s="9">
        <v>69</v>
      </c>
      <c r="E8" s="51">
        <v>3000</v>
      </c>
      <c r="F8" s="9">
        <v>400</v>
      </c>
      <c r="G8" s="9">
        <v>1200</v>
      </c>
      <c r="H8" s="9">
        <v>400</v>
      </c>
      <c r="I8" s="9"/>
      <c r="J8" s="9">
        <v>400</v>
      </c>
      <c r="K8" s="9">
        <v>3069</v>
      </c>
      <c r="L8" s="9">
        <v>1600</v>
      </c>
      <c r="M8" s="9"/>
      <c r="N8" s="9"/>
    </row>
    <row r="9" spans="1:14" ht="12.75">
      <c r="A9" s="4">
        <v>1815</v>
      </c>
      <c r="B9" s="5" t="s">
        <v>343</v>
      </c>
      <c r="C9" s="20">
        <v>869.61</v>
      </c>
      <c r="D9" s="9"/>
      <c r="E9" s="51">
        <v>300</v>
      </c>
      <c r="F9" s="9"/>
      <c r="G9" s="9">
        <v>570</v>
      </c>
      <c r="H9" s="9"/>
      <c r="I9" s="9"/>
      <c r="J9" s="9"/>
      <c r="K9" s="9"/>
      <c r="L9" s="9">
        <v>870</v>
      </c>
      <c r="M9" s="9"/>
      <c r="N9" s="9"/>
    </row>
    <row r="10" spans="1:14" ht="12.75">
      <c r="A10" s="4">
        <v>1816</v>
      </c>
      <c r="B10" s="5" t="s">
        <v>344</v>
      </c>
      <c r="C10" s="20">
        <v>328.12</v>
      </c>
      <c r="D10" s="9"/>
      <c r="E10" s="51">
        <v>328</v>
      </c>
      <c r="F10" s="9"/>
      <c r="G10" s="9"/>
      <c r="H10" s="9"/>
      <c r="I10" s="9"/>
      <c r="J10" s="9">
        <v>170</v>
      </c>
      <c r="K10" s="9"/>
      <c r="L10" s="9">
        <v>158</v>
      </c>
      <c r="M10" s="9"/>
      <c r="N10" s="9"/>
    </row>
    <row r="11" spans="1:14" ht="12.75">
      <c r="A11" s="4">
        <v>1818</v>
      </c>
      <c r="B11" s="5" t="s">
        <v>258</v>
      </c>
      <c r="C11" s="20">
        <v>1111.84</v>
      </c>
      <c r="D11" s="9"/>
      <c r="E11" s="51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4">
        <v>1820</v>
      </c>
      <c r="B12" s="5" t="s">
        <v>345</v>
      </c>
      <c r="C12" s="20">
        <v>4851.98</v>
      </c>
      <c r="D12" s="9">
        <v>2652</v>
      </c>
      <c r="E12" s="9">
        <v>2200</v>
      </c>
      <c r="F12" s="9"/>
      <c r="G12" s="9"/>
      <c r="H12" s="9"/>
      <c r="I12" s="9"/>
      <c r="J12" s="9">
        <v>1700</v>
      </c>
      <c r="K12" s="9"/>
      <c r="L12" s="9">
        <v>500</v>
      </c>
      <c r="M12" s="9"/>
      <c r="N12" s="9"/>
    </row>
    <row r="13" spans="1:14" ht="12.75">
      <c r="A13" s="4">
        <v>1822</v>
      </c>
      <c r="B13" s="5" t="s">
        <v>346</v>
      </c>
      <c r="C13" s="20">
        <v>1411.78</v>
      </c>
      <c r="D13" s="9">
        <v>1412</v>
      </c>
      <c r="E13" s="9"/>
      <c r="F13" s="9"/>
      <c r="G13" s="9"/>
      <c r="H13" s="9"/>
      <c r="I13" s="9"/>
      <c r="J13" s="9"/>
      <c r="K13" s="9"/>
      <c r="L13" s="9">
        <v>1412</v>
      </c>
      <c r="M13" s="9"/>
      <c r="N13" s="9"/>
    </row>
    <row r="14" spans="1:14" ht="12.75">
      <c r="A14" s="4">
        <v>1824</v>
      </c>
      <c r="B14" s="5" t="s">
        <v>347</v>
      </c>
      <c r="C14" s="20">
        <v>8956.47</v>
      </c>
      <c r="D14" s="9">
        <v>11</v>
      </c>
      <c r="E14" s="9">
        <v>4838</v>
      </c>
      <c r="F14" s="9">
        <v>475</v>
      </c>
      <c r="G14" s="9">
        <v>3441</v>
      </c>
      <c r="H14" s="9">
        <v>191</v>
      </c>
      <c r="I14" s="9">
        <v>260</v>
      </c>
      <c r="J14" s="9">
        <v>480</v>
      </c>
      <c r="K14" s="9">
        <v>240</v>
      </c>
      <c r="L14" s="9">
        <v>6985</v>
      </c>
      <c r="M14" s="9">
        <v>980</v>
      </c>
      <c r="N14" s="9"/>
    </row>
    <row r="15" spans="1:14" ht="12.75">
      <c r="A15" s="4">
        <v>1825</v>
      </c>
      <c r="B15" s="5" t="s">
        <v>348</v>
      </c>
      <c r="C15" s="20">
        <v>1020.59</v>
      </c>
      <c r="D15" s="9"/>
      <c r="E15" s="9">
        <v>600</v>
      </c>
      <c r="F15" s="9"/>
      <c r="G15" s="9"/>
      <c r="H15" s="9">
        <v>421</v>
      </c>
      <c r="I15" s="9"/>
      <c r="J15" s="9"/>
      <c r="K15" s="9">
        <v>270</v>
      </c>
      <c r="L15" s="9">
        <v>751</v>
      </c>
      <c r="M15" s="9"/>
      <c r="N15" s="9"/>
    </row>
    <row r="16" spans="1:14" ht="12.75">
      <c r="A16" s="4">
        <v>1826</v>
      </c>
      <c r="B16" s="5" t="s">
        <v>349</v>
      </c>
      <c r="C16" s="20">
        <v>966.91</v>
      </c>
      <c r="D16" s="9"/>
      <c r="E16" s="9"/>
      <c r="F16" s="9"/>
      <c r="G16" s="9">
        <v>967</v>
      </c>
      <c r="H16" s="9"/>
      <c r="I16" s="9"/>
      <c r="J16" s="9"/>
      <c r="K16" s="9">
        <v>967</v>
      </c>
      <c r="L16" s="9"/>
      <c r="M16" s="9"/>
      <c r="N16" s="9"/>
    </row>
    <row r="17" spans="1:14" ht="12.75">
      <c r="A17" s="4">
        <v>1827</v>
      </c>
      <c r="B17" s="5" t="s">
        <v>350</v>
      </c>
      <c r="C17" s="20">
        <v>970.26</v>
      </c>
      <c r="D17" s="9"/>
      <c r="E17" s="9"/>
      <c r="F17" s="9"/>
      <c r="G17" s="9">
        <v>970</v>
      </c>
      <c r="H17" s="9"/>
      <c r="I17" s="9"/>
      <c r="J17" s="9"/>
      <c r="K17" s="9"/>
      <c r="L17" s="9"/>
      <c r="M17" s="9"/>
      <c r="N17" s="9">
        <v>970</v>
      </c>
    </row>
    <row r="18" spans="1:14" ht="12.75">
      <c r="A18" s="4">
        <v>1828</v>
      </c>
      <c r="B18" s="5" t="s">
        <v>351</v>
      </c>
      <c r="C18" s="20">
        <v>1186.32</v>
      </c>
      <c r="D18" s="9"/>
      <c r="E18" s="9">
        <v>1186</v>
      </c>
      <c r="F18" s="9"/>
      <c r="G18" s="9"/>
      <c r="H18" s="9"/>
      <c r="I18" s="9"/>
      <c r="J18" s="9">
        <v>86</v>
      </c>
      <c r="K18" s="9"/>
      <c r="L18" s="9">
        <v>100</v>
      </c>
      <c r="M18" s="9">
        <v>1000</v>
      </c>
      <c r="N18" s="9"/>
    </row>
    <row r="19" spans="1:14" ht="12.75">
      <c r="A19" s="4">
        <v>1832</v>
      </c>
      <c r="B19" s="5" t="s">
        <v>352</v>
      </c>
      <c r="C19" s="20">
        <v>3011.43</v>
      </c>
      <c r="D19" s="9"/>
      <c r="E19" s="9">
        <v>2311</v>
      </c>
      <c r="F19" s="9">
        <v>500</v>
      </c>
      <c r="G19" s="9"/>
      <c r="H19" s="9">
        <v>200</v>
      </c>
      <c r="I19" s="9">
        <v>90</v>
      </c>
      <c r="J19" s="9">
        <v>2721</v>
      </c>
      <c r="K19" s="9"/>
      <c r="L19" s="9"/>
      <c r="M19" s="9">
        <v>200</v>
      </c>
      <c r="N19" s="9"/>
    </row>
    <row r="20" spans="1:14" ht="12.75">
      <c r="A20" s="4">
        <v>1833</v>
      </c>
      <c r="B20" s="5" t="s">
        <v>353</v>
      </c>
      <c r="C20" s="20">
        <v>16929.25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4">
        <v>1834</v>
      </c>
      <c r="B21" s="5" t="s">
        <v>354</v>
      </c>
      <c r="C21" s="20">
        <v>1282.28</v>
      </c>
      <c r="D21" s="9"/>
      <c r="E21" s="9">
        <v>450</v>
      </c>
      <c r="F21" s="9"/>
      <c r="G21" s="9">
        <v>832</v>
      </c>
      <c r="H21" s="9"/>
      <c r="I21" s="9"/>
      <c r="J21" s="9">
        <v>800</v>
      </c>
      <c r="K21" s="9"/>
      <c r="L21" s="9">
        <v>482</v>
      </c>
      <c r="M21" s="9"/>
      <c r="N21" s="9"/>
    </row>
    <row r="22" spans="1:14" ht="12.75">
      <c r="A22" s="4">
        <v>1835</v>
      </c>
      <c r="B22" s="5" t="s">
        <v>355</v>
      </c>
      <c r="C22" s="20">
        <v>305.3</v>
      </c>
      <c r="D22" s="9"/>
      <c r="E22" s="9"/>
      <c r="F22" s="9">
        <v>305</v>
      </c>
      <c r="G22" s="9"/>
      <c r="H22" s="9"/>
      <c r="I22" s="9"/>
      <c r="J22" s="9"/>
      <c r="K22" s="9"/>
      <c r="L22" s="9">
        <v>305</v>
      </c>
      <c r="M22" s="9"/>
      <c r="N22" s="9"/>
    </row>
    <row r="23" spans="1:14" ht="12.75">
      <c r="A23" s="4">
        <v>1836</v>
      </c>
      <c r="B23" s="5" t="s">
        <v>356</v>
      </c>
      <c r="C23" s="20">
        <v>885.05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4">
        <v>1837</v>
      </c>
      <c r="B24" s="5" t="s">
        <v>357</v>
      </c>
      <c r="C24" s="20">
        <v>4427.24</v>
      </c>
      <c r="D24" s="9">
        <v>527</v>
      </c>
      <c r="E24" s="9">
        <v>2300</v>
      </c>
      <c r="F24" s="9">
        <v>1100</v>
      </c>
      <c r="G24" s="9"/>
      <c r="H24" s="9">
        <v>500</v>
      </c>
      <c r="I24" s="9">
        <v>900</v>
      </c>
      <c r="J24" s="9">
        <v>900</v>
      </c>
      <c r="K24" s="9">
        <v>700</v>
      </c>
      <c r="L24" s="9">
        <v>1627</v>
      </c>
      <c r="M24" s="9">
        <v>300</v>
      </c>
      <c r="N24" s="9"/>
    </row>
    <row r="25" spans="1:14" ht="12.75">
      <c r="A25" s="4">
        <v>1838</v>
      </c>
      <c r="B25" s="5" t="s">
        <v>358</v>
      </c>
      <c r="C25" s="20">
        <v>1370.18</v>
      </c>
      <c r="D25" s="9"/>
      <c r="E25" s="9"/>
      <c r="F25" s="9"/>
      <c r="G25" s="9">
        <v>1370</v>
      </c>
      <c r="H25" s="9"/>
      <c r="I25" s="9"/>
      <c r="J25" s="9">
        <v>1000</v>
      </c>
      <c r="K25" s="9"/>
      <c r="L25" s="9">
        <v>370</v>
      </c>
      <c r="M25" s="9"/>
      <c r="N25" s="9"/>
    </row>
    <row r="26" spans="1:14" ht="12.75">
      <c r="A26" s="4">
        <v>1839</v>
      </c>
      <c r="B26" s="5" t="s">
        <v>359</v>
      </c>
      <c r="C26" s="20">
        <v>765.61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4">
        <v>1840</v>
      </c>
      <c r="B27" s="5" t="s">
        <v>360</v>
      </c>
      <c r="C27" s="20">
        <v>3161.07</v>
      </c>
      <c r="D27" s="9">
        <v>301</v>
      </c>
      <c r="E27" s="9"/>
      <c r="F27" s="9">
        <v>2860</v>
      </c>
      <c r="G27" s="9"/>
      <c r="H27" s="9"/>
      <c r="I27" s="9"/>
      <c r="J27" s="9">
        <v>3161</v>
      </c>
      <c r="K27" s="9"/>
      <c r="L27" s="9"/>
      <c r="M27" s="9"/>
      <c r="N27" s="9"/>
    </row>
    <row r="28" spans="1:14" ht="12.75">
      <c r="A28" s="4">
        <v>1841</v>
      </c>
      <c r="B28" s="5" t="s">
        <v>361</v>
      </c>
      <c r="C28" s="20">
        <v>6358.37</v>
      </c>
      <c r="D28" s="9"/>
      <c r="E28" s="9">
        <v>2860</v>
      </c>
      <c r="F28" s="9">
        <v>3000</v>
      </c>
      <c r="G28" s="9">
        <v>600</v>
      </c>
      <c r="H28" s="9">
        <v>40</v>
      </c>
      <c r="I28" s="9">
        <v>1000</v>
      </c>
      <c r="J28" s="9">
        <v>200</v>
      </c>
      <c r="K28" s="9">
        <v>800</v>
      </c>
      <c r="L28" s="9">
        <v>3500</v>
      </c>
      <c r="M28" s="9">
        <v>1000</v>
      </c>
      <c r="N28" s="9"/>
    </row>
    <row r="29" spans="1:14" ht="12.75">
      <c r="A29" s="4">
        <v>1845</v>
      </c>
      <c r="B29" s="5" t="s">
        <v>362</v>
      </c>
      <c r="C29" s="20">
        <v>1355.41</v>
      </c>
      <c r="D29" s="9">
        <v>87</v>
      </c>
      <c r="E29" s="9"/>
      <c r="F29" s="9"/>
      <c r="G29" s="9">
        <v>1268</v>
      </c>
      <c r="H29" s="9"/>
      <c r="I29" s="9">
        <v>637</v>
      </c>
      <c r="J29" s="9">
        <v>327</v>
      </c>
      <c r="K29" s="9"/>
      <c r="L29" s="9">
        <v>87</v>
      </c>
      <c r="M29" s="9">
        <v>304</v>
      </c>
      <c r="N29" s="9"/>
    </row>
    <row r="30" spans="1:14" ht="12.75">
      <c r="A30" s="4">
        <v>1848</v>
      </c>
      <c r="B30" s="5" t="s">
        <v>363</v>
      </c>
      <c r="C30" s="20">
        <v>1790.89</v>
      </c>
      <c r="D30" s="9"/>
      <c r="E30" s="9">
        <v>1191</v>
      </c>
      <c r="F30" s="9"/>
      <c r="G30" s="9">
        <v>600</v>
      </c>
      <c r="H30" s="9"/>
      <c r="I30" s="9"/>
      <c r="J30" s="9">
        <v>1191</v>
      </c>
      <c r="K30" s="9"/>
      <c r="L30" s="9">
        <v>600</v>
      </c>
      <c r="M30" s="9"/>
      <c r="N30" s="9"/>
    </row>
    <row r="31" spans="1:14" ht="12.75">
      <c r="A31" s="4">
        <v>1849</v>
      </c>
      <c r="B31" s="5" t="s">
        <v>364</v>
      </c>
      <c r="C31" s="20">
        <v>1156.8</v>
      </c>
      <c r="D31" s="9"/>
      <c r="E31" s="9">
        <v>1157</v>
      </c>
      <c r="F31" s="9"/>
      <c r="G31" s="9"/>
      <c r="H31" s="9"/>
      <c r="I31" s="9">
        <v>130</v>
      </c>
      <c r="J31" s="9">
        <v>300</v>
      </c>
      <c r="K31" s="9"/>
      <c r="L31" s="9">
        <v>727</v>
      </c>
      <c r="M31" s="9"/>
      <c r="N31" s="9"/>
    </row>
    <row r="32" spans="1:14" ht="12.75">
      <c r="A32" s="4">
        <v>1850</v>
      </c>
      <c r="B32" s="5" t="s">
        <v>365</v>
      </c>
      <c r="C32" s="20">
        <v>1363.47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4">
        <v>1851</v>
      </c>
      <c r="B33" s="5" t="s">
        <v>366</v>
      </c>
      <c r="C33" s="20">
        <v>1501.69</v>
      </c>
      <c r="D33" s="9"/>
      <c r="E33" s="9">
        <v>1000</v>
      </c>
      <c r="F33" s="9"/>
      <c r="G33" s="9">
        <v>502</v>
      </c>
      <c r="H33" s="9"/>
      <c r="I33" s="9"/>
      <c r="J33" s="9">
        <v>150</v>
      </c>
      <c r="K33" s="9">
        <v>100</v>
      </c>
      <c r="L33" s="9">
        <f>710-58</f>
        <v>652</v>
      </c>
      <c r="M33" s="9">
        <v>600</v>
      </c>
      <c r="N33" s="9"/>
    </row>
    <row r="34" spans="1:14" ht="12.75">
      <c r="A34" s="4">
        <v>1852</v>
      </c>
      <c r="B34" s="5" t="s">
        <v>367</v>
      </c>
      <c r="C34" s="20">
        <v>910.54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4">
        <v>1853</v>
      </c>
      <c r="B35" s="5" t="s">
        <v>368</v>
      </c>
      <c r="C35" s="20">
        <v>912.56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4">
        <v>1854</v>
      </c>
      <c r="B36" s="5" t="s">
        <v>369</v>
      </c>
      <c r="C36" s="20">
        <v>1771.43</v>
      </c>
      <c r="D36" s="9"/>
      <c r="E36" s="9"/>
      <c r="F36" s="9"/>
      <c r="G36" s="9"/>
      <c r="H36" s="9">
        <v>2500</v>
      </c>
      <c r="I36" s="9"/>
      <c r="J36" s="9"/>
      <c r="K36" s="9"/>
      <c r="L36" s="9">
        <v>2500</v>
      </c>
      <c r="M36" s="9"/>
      <c r="N36" s="9"/>
    </row>
    <row r="37" spans="1:14" ht="12.75">
      <c r="A37" s="4">
        <v>1856</v>
      </c>
      <c r="B37" s="5" t="s">
        <v>370</v>
      </c>
      <c r="C37" s="20">
        <v>418.03</v>
      </c>
      <c r="D37" s="9"/>
      <c r="E37" s="9">
        <v>101</v>
      </c>
      <c r="F37" s="9"/>
      <c r="G37" s="9">
        <v>150</v>
      </c>
      <c r="H37" s="9">
        <v>167</v>
      </c>
      <c r="I37" s="9">
        <v>100</v>
      </c>
      <c r="J37" s="9"/>
      <c r="K37" s="9">
        <v>50</v>
      </c>
      <c r="L37" s="9">
        <v>268</v>
      </c>
      <c r="M37" s="9"/>
      <c r="N37" s="9"/>
    </row>
    <row r="38" spans="1:14" ht="12.75">
      <c r="A38" s="4">
        <v>1857</v>
      </c>
      <c r="B38" s="5" t="s">
        <v>371</v>
      </c>
      <c r="C38" s="20">
        <v>487.14</v>
      </c>
      <c r="D38" s="9">
        <v>137</v>
      </c>
      <c r="E38" s="9"/>
      <c r="F38" s="9"/>
      <c r="G38" s="9">
        <v>350</v>
      </c>
      <c r="H38" s="9"/>
      <c r="I38" s="9"/>
      <c r="J38" s="9"/>
      <c r="K38" s="9"/>
      <c r="L38" s="9">
        <v>487</v>
      </c>
      <c r="M38" s="9"/>
      <c r="N38" s="9"/>
    </row>
    <row r="39" spans="1:14" ht="12.75">
      <c r="A39" s="4">
        <v>1859</v>
      </c>
      <c r="B39" s="5" t="s">
        <v>372</v>
      </c>
      <c r="C39" s="20">
        <v>961.54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4">
        <v>1860</v>
      </c>
      <c r="B40" s="5" t="s">
        <v>373</v>
      </c>
      <c r="C40" s="20">
        <v>7188.39</v>
      </c>
      <c r="D40" s="9"/>
      <c r="E40" s="9">
        <v>6488</v>
      </c>
      <c r="F40" s="9"/>
      <c r="G40" s="9">
        <v>700</v>
      </c>
      <c r="H40" s="9"/>
      <c r="I40" s="9"/>
      <c r="J40" s="9">
        <v>900</v>
      </c>
      <c r="K40" s="9">
        <v>700</v>
      </c>
      <c r="L40" s="9">
        <v>2888</v>
      </c>
      <c r="M40" s="9">
        <v>2700</v>
      </c>
      <c r="N40" s="9"/>
    </row>
    <row r="41" spans="1:14" ht="12.75">
      <c r="A41" s="4">
        <v>1865</v>
      </c>
      <c r="B41" s="5" t="s">
        <v>374</v>
      </c>
      <c r="C41" s="20">
        <v>6014.15</v>
      </c>
      <c r="D41" s="9">
        <v>300</v>
      </c>
      <c r="E41" s="9">
        <v>275</v>
      </c>
      <c r="F41" s="9">
        <v>730</v>
      </c>
      <c r="G41" s="9">
        <v>3494</v>
      </c>
      <c r="H41" s="9">
        <v>1215</v>
      </c>
      <c r="I41" s="9"/>
      <c r="J41" s="9"/>
      <c r="K41" s="9">
        <v>390</v>
      </c>
      <c r="L41" s="9">
        <v>4259</v>
      </c>
      <c r="M41" s="9">
        <v>1365</v>
      </c>
      <c r="N41" s="9"/>
    </row>
    <row r="42" spans="1:14" ht="12.75">
      <c r="A42" s="4">
        <v>1866</v>
      </c>
      <c r="B42" s="5" t="s">
        <v>375</v>
      </c>
      <c r="C42" s="20">
        <v>5350.53</v>
      </c>
      <c r="D42" s="9"/>
      <c r="E42" s="9">
        <v>2745</v>
      </c>
      <c r="F42" s="9">
        <v>2250</v>
      </c>
      <c r="G42" s="9">
        <v>250</v>
      </c>
      <c r="H42" s="9">
        <v>106</v>
      </c>
      <c r="I42" s="9">
        <v>400</v>
      </c>
      <c r="J42" s="9">
        <v>1000</v>
      </c>
      <c r="K42" s="9">
        <v>700</v>
      </c>
      <c r="L42" s="9">
        <v>1936</v>
      </c>
      <c r="M42" s="9">
        <v>1315</v>
      </c>
      <c r="N42" s="9"/>
    </row>
    <row r="43" spans="1:14" ht="12.75">
      <c r="A43" s="4">
        <v>1867</v>
      </c>
      <c r="B43" s="5" t="s">
        <v>130</v>
      </c>
      <c r="C43" s="20">
        <v>1901.61</v>
      </c>
      <c r="D43" s="9"/>
      <c r="E43" s="9"/>
      <c r="F43" s="9"/>
      <c r="G43" s="9">
        <v>1894</v>
      </c>
      <c r="H43" s="9">
        <v>8</v>
      </c>
      <c r="I43" s="9"/>
      <c r="J43" s="9">
        <v>423</v>
      </c>
      <c r="K43" s="9">
        <v>358</v>
      </c>
      <c r="L43" s="9"/>
      <c r="M43" s="9">
        <v>1121</v>
      </c>
      <c r="N43" s="9"/>
    </row>
    <row r="44" spans="1:14" ht="12.75">
      <c r="A44" s="4">
        <v>1868</v>
      </c>
      <c r="B44" s="5" t="s">
        <v>376</v>
      </c>
      <c r="C44" s="20">
        <v>2973.86</v>
      </c>
      <c r="D44" s="9"/>
      <c r="E44" s="9">
        <v>1150</v>
      </c>
      <c r="F44" s="9">
        <v>200</v>
      </c>
      <c r="G44" s="9">
        <v>1158</v>
      </c>
      <c r="H44" s="9">
        <v>466</v>
      </c>
      <c r="I44" s="9"/>
      <c r="J44" s="9">
        <v>930</v>
      </c>
      <c r="K44" s="9">
        <v>1410</v>
      </c>
      <c r="L44" s="9">
        <v>484</v>
      </c>
      <c r="M44" s="9">
        <v>150</v>
      </c>
      <c r="N44" s="9"/>
    </row>
    <row r="45" spans="1:14" ht="12.75">
      <c r="A45" s="4">
        <v>1870</v>
      </c>
      <c r="B45" s="5" t="s">
        <v>377</v>
      </c>
      <c r="C45" s="20">
        <v>6530.81</v>
      </c>
      <c r="D45" s="9"/>
      <c r="E45" s="9">
        <v>2178</v>
      </c>
      <c r="F45" s="9">
        <v>3700</v>
      </c>
      <c r="G45" s="9">
        <v>534</v>
      </c>
      <c r="H45" s="9">
        <v>119</v>
      </c>
      <c r="I45" s="9">
        <v>3700</v>
      </c>
      <c r="J45" s="9"/>
      <c r="K45" s="9">
        <v>1700</v>
      </c>
      <c r="L45" s="9">
        <v>1131</v>
      </c>
      <c r="M45" s="9"/>
      <c r="N45" s="9"/>
    </row>
    <row r="46" spans="1:14" ht="12.75">
      <c r="A46" s="4">
        <v>1871</v>
      </c>
      <c r="B46" s="5" t="s">
        <v>378</v>
      </c>
      <c r="C46" s="20">
        <v>3394.57</v>
      </c>
      <c r="D46" s="9"/>
      <c r="E46" s="9">
        <v>1995</v>
      </c>
      <c r="F46" s="9">
        <v>1400</v>
      </c>
      <c r="G46" s="9"/>
      <c r="H46" s="9"/>
      <c r="I46" s="9"/>
      <c r="J46" s="9">
        <v>795</v>
      </c>
      <c r="K46" s="9">
        <v>1100</v>
      </c>
      <c r="L46" s="9">
        <v>1300</v>
      </c>
      <c r="M46" s="9">
        <v>200</v>
      </c>
      <c r="N46" s="9"/>
    </row>
    <row r="47" spans="1:14" ht="12.75">
      <c r="A47" s="4">
        <v>1874</v>
      </c>
      <c r="B47" s="5" t="s">
        <v>379</v>
      </c>
      <c r="C47" s="20">
        <v>754.87</v>
      </c>
      <c r="D47" s="9">
        <v>665</v>
      </c>
      <c r="E47" s="9"/>
      <c r="F47" s="9">
        <v>90</v>
      </c>
      <c r="G47" s="9"/>
      <c r="H47" s="9"/>
      <c r="I47" s="9">
        <v>30</v>
      </c>
      <c r="J47" s="9"/>
      <c r="K47" s="9">
        <v>60</v>
      </c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157703.08999999994</v>
      </c>
      <c r="D48" s="23">
        <f aca="true" t="shared" si="0" ref="D48:N48">SUM(D4:D47)</f>
        <v>6363</v>
      </c>
      <c r="E48" s="23">
        <f>SUM(E4:E47)</f>
        <v>44166</v>
      </c>
      <c r="F48" s="23">
        <f t="shared" si="0"/>
        <v>18750</v>
      </c>
      <c r="G48" s="23">
        <f t="shared" si="0"/>
        <v>27398</v>
      </c>
      <c r="H48" s="23">
        <f t="shared" si="0"/>
        <v>7105</v>
      </c>
      <c r="I48" s="23">
        <f t="shared" si="0"/>
        <v>7597</v>
      </c>
      <c r="J48" s="23">
        <f t="shared" si="0"/>
        <v>24632</v>
      </c>
      <c r="K48" s="23">
        <f t="shared" si="0"/>
        <v>13814</v>
      </c>
      <c r="L48" s="23">
        <f t="shared" si="0"/>
        <v>39251</v>
      </c>
      <c r="M48" s="23">
        <f t="shared" si="0"/>
        <v>13635</v>
      </c>
      <c r="N48" s="23">
        <f t="shared" si="0"/>
        <v>1525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65.80847591508831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0"/>
  <sheetViews>
    <sheetView zoomScale="82" zoomScaleNormal="82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1702</v>
      </c>
      <c r="B4" s="5" t="s">
        <v>314</v>
      </c>
      <c r="C4" s="20">
        <v>13905.74</v>
      </c>
      <c r="D4" s="31"/>
      <c r="E4" s="31">
        <v>4895</v>
      </c>
      <c r="F4" s="31">
        <v>3750</v>
      </c>
      <c r="G4" s="31">
        <v>4011</v>
      </c>
      <c r="H4" s="31">
        <v>1250</v>
      </c>
      <c r="I4" s="31"/>
      <c r="J4" s="31">
        <v>5200</v>
      </c>
      <c r="K4" s="31">
        <v>1500</v>
      </c>
      <c r="L4" s="31">
        <v>4500</v>
      </c>
      <c r="M4" s="31">
        <v>1961</v>
      </c>
      <c r="N4" s="31">
        <v>745</v>
      </c>
    </row>
    <row r="5" spans="1:14" ht="12.75">
      <c r="A5" s="4">
        <v>1703</v>
      </c>
      <c r="B5" s="5" t="s">
        <v>315</v>
      </c>
      <c r="C5" s="20">
        <v>8526.36</v>
      </c>
      <c r="D5" s="31"/>
      <c r="E5" s="31">
        <v>1664</v>
      </c>
      <c r="F5" s="31">
        <v>5606</v>
      </c>
      <c r="G5" s="31">
        <v>1256</v>
      </c>
      <c r="H5" s="31"/>
      <c r="I5" s="31">
        <v>1676</v>
      </c>
      <c r="J5" s="31">
        <v>4750</v>
      </c>
      <c r="K5" s="31"/>
      <c r="L5" s="31">
        <v>1200</v>
      </c>
      <c r="M5" s="31">
        <v>750</v>
      </c>
      <c r="N5" s="31">
        <v>150</v>
      </c>
    </row>
    <row r="6" spans="1:14" ht="12.75">
      <c r="A6" s="4">
        <v>1711</v>
      </c>
      <c r="B6" s="5" t="s">
        <v>316</v>
      </c>
      <c r="C6" s="20">
        <v>1657.36</v>
      </c>
      <c r="D6" s="31"/>
      <c r="E6" s="31">
        <v>90</v>
      </c>
      <c r="F6" s="31">
        <v>572</v>
      </c>
      <c r="G6" s="31">
        <v>835</v>
      </c>
      <c r="H6" s="31">
        <v>160</v>
      </c>
      <c r="I6" s="31"/>
      <c r="J6" s="31">
        <v>125</v>
      </c>
      <c r="K6" s="31">
        <v>270</v>
      </c>
      <c r="L6" s="31"/>
      <c r="M6" s="31">
        <v>960</v>
      </c>
      <c r="N6" s="31">
        <v>302</v>
      </c>
    </row>
    <row r="7" spans="1:14" ht="12.75">
      <c r="A7" s="4">
        <v>1714</v>
      </c>
      <c r="B7" s="5" t="s">
        <v>317</v>
      </c>
      <c r="C7" s="20">
        <v>13918.49</v>
      </c>
      <c r="D7" s="31"/>
      <c r="E7" s="37">
        <v>6918</v>
      </c>
      <c r="F7" s="31">
        <v>7000</v>
      </c>
      <c r="G7" s="31"/>
      <c r="H7" s="31"/>
      <c r="I7" s="31"/>
      <c r="J7" s="31">
        <v>4918</v>
      </c>
      <c r="K7" s="31">
        <v>3000</v>
      </c>
      <c r="L7" s="31">
        <v>3000</v>
      </c>
      <c r="M7" s="31">
        <v>3000</v>
      </c>
      <c r="N7" s="31"/>
    </row>
    <row r="8" spans="1:14" ht="12.75">
      <c r="A8" s="4">
        <v>1717</v>
      </c>
      <c r="B8" s="5" t="s">
        <v>318</v>
      </c>
      <c r="C8" s="20">
        <v>1662.73</v>
      </c>
      <c r="D8" s="31"/>
      <c r="E8" s="37">
        <v>1188</v>
      </c>
      <c r="F8" s="31"/>
      <c r="G8" s="31">
        <v>475</v>
      </c>
      <c r="H8" s="31"/>
      <c r="I8" s="31"/>
      <c r="J8" s="31">
        <v>533</v>
      </c>
      <c r="K8" s="31">
        <v>550</v>
      </c>
      <c r="L8" s="31">
        <v>480</v>
      </c>
      <c r="M8" s="31"/>
      <c r="N8" s="31">
        <v>100</v>
      </c>
    </row>
    <row r="9" spans="1:14" ht="12.75">
      <c r="A9" s="4">
        <v>1718</v>
      </c>
      <c r="B9" s="5" t="s">
        <v>319</v>
      </c>
      <c r="C9" s="20">
        <v>2341.11</v>
      </c>
      <c r="D9" s="31"/>
      <c r="E9" s="37"/>
      <c r="F9" s="31">
        <v>2341</v>
      </c>
      <c r="G9" s="31"/>
      <c r="H9" s="31"/>
      <c r="I9" s="31"/>
      <c r="J9" s="31"/>
      <c r="K9" s="31"/>
      <c r="L9" s="31"/>
      <c r="M9" s="31">
        <v>2341</v>
      </c>
      <c r="N9" s="31"/>
    </row>
    <row r="10" spans="1:14" ht="12.75">
      <c r="A10" s="4">
        <v>1719</v>
      </c>
      <c r="B10" s="5" t="s">
        <v>320</v>
      </c>
      <c r="C10" s="20">
        <v>12347.69</v>
      </c>
      <c r="D10" s="31"/>
      <c r="E10" s="37"/>
      <c r="F10" s="31">
        <v>12348</v>
      </c>
      <c r="G10" s="31"/>
      <c r="H10" s="31"/>
      <c r="I10" s="31"/>
      <c r="J10" s="31"/>
      <c r="K10" s="31">
        <v>5648</v>
      </c>
      <c r="L10" s="31">
        <v>6200</v>
      </c>
      <c r="M10" s="31"/>
      <c r="N10" s="31">
        <v>500</v>
      </c>
    </row>
    <row r="11" spans="1:14" ht="12.75">
      <c r="A11" s="4">
        <v>1721</v>
      </c>
      <c r="B11" s="5" t="s">
        <v>321</v>
      </c>
      <c r="C11" s="20">
        <v>9507.36</v>
      </c>
      <c r="D11" s="31"/>
      <c r="E11" s="37">
        <v>7000</v>
      </c>
      <c r="F11" s="31">
        <v>2507</v>
      </c>
      <c r="G11" s="31"/>
      <c r="H11" s="31"/>
      <c r="I11" s="31">
        <v>500</v>
      </c>
      <c r="J11" s="31">
        <v>4007</v>
      </c>
      <c r="K11" s="31">
        <v>300</v>
      </c>
      <c r="L11" s="31">
        <v>4000</v>
      </c>
      <c r="M11" s="31"/>
      <c r="N11" s="31">
        <v>700</v>
      </c>
    </row>
    <row r="12" spans="1:14" ht="12.75">
      <c r="A12" s="4">
        <v>1723</v>
      </c>
      <c r="B12" s="5" t="s">
        <v>322</v>
      </c>
      <c r="C12" s="20">
        <v>569.01</v>
      </c>
      <c r="D12" s="31"/>
      <c r="E12" s="31"/>
      <c r="F12" s="31"/>
      <c r="G12" s="31">
        <v>569</v>
      </c>
      <c r="H12" s="31"/>
      <c r="I12" s="31"/>
      <c r="J12" s="31"/>
      <c r="K12" s="31">
        <v>270</v>
      </c>
      <c r="L12" s="31">
        <v>59</v>
      </c>
      <c r="M12" s="31"/>
      <c r="N12" s="31">
        <v>240</v>
      </c>
    </row>
    <row r="13" spans="1:14" ht="12.75">
      <c r="A13" s="4">
        <v>1724</v>
      </c>
      <c r="B13" s="5" t="s">
        <v>323</v>
      </c>
      <c r="C13" s="20">
        <v>1969.38</v>
      </c>
      <c r="D13" s="31">
        <v>187</v>
      </c>
      <c r="E13" s="31">
        <v>1084</v>
      </c>
      <c r="F13" s="31"/>
      <c r="G13" s="31">
        <v>700</v>
      </c>
      <c r="H13" s="31"/>
      <c r="I13" s="31"/>
      <c r="J13" s="31">
        <v>944</v>
      </c>
      <c r="K13" s="31">
        <v>486</v>
      </c>
      <c r="L13" s="31">
        <v>352</v>
      </c>
      <c r="M13" s="31"/>
      <c r="N13" s="31"/>
    </row>
    <row r="14" spans="1:14" ht="12.75">
      <c r="A14" s="4">
        <v>1725</v>
      </c>
      <c r="B14" s="5" t="s">
        <v>324</v>
      </c>
      <c r="C14" s="20">
        <v>1156.8</v>
      </c>
      <c r="D14" s="31"/>
      <c r="E14" s="31">
        <v>324</v>
      </c>
      <c r="F14" s="31">
        <v>431</v>
      </c>
      <c r="G14" s="31">
        <v>402</v>
      </c>
      <c r="H14" s="31"/>
      <c r="I14" s="31">
        <v>133</v>
      </c>
      <c r="J14" s="31">
        <v>540</v>
      </c>
      <c r="K14" s="31">
        <v>202</v>
      </c>
      <c r="L14" s="31"/>
      <c r="M14" s="31"/>
      <c r="N14" s="31">
        <v>282</v>
      </c>
    </row>
    <row r="15" spans="1:14" ht="12.75">
      <c r="A15" s="4">
        <v>1729</v>
      </c>
      <c r="B15" s="5" t="s">
        <v>325</v>
      </c>
      <c r="C15" s="20">
        <v>3906.54</v>
      </c>
      <c r="D15" s="31"/>
      <c r="E15" s="31">
        <v>3277</v>
      </c>
      <c r="F15" s="31">
        <v>200</v>
      </c>
      <c r="G15" s="31">
        <v>430</v>
      </c>
      <c r="H15" s="31"/>
      <c r="I15" s="31"/>
      <c r="J15" s="31">
        <v>1907</v>
      </c>
      <c r="K15" s="31">
        <v>2000</v>
      </c>
      <c r="L15" s="31"/>
      <c r="M15" s="31"/>
      <c r="N15" s="31"/>
    </row>
    <row r="16" spans="1:14" ht="12.75">
      <c r="A16" s="4">
        <v>1736</v>
      </c>
      <c r="B16" s="5" t="s">
        <v>326</v>
      </c>
      <c r="C16" s="20">
        <v>1454.05</v>
      </c>
      <c r="D16" s="31"/>
      <c r="E16" s="31">
        <v>1454</v>
      </c>
      <c r="F16" s="31"/>
      <c r="G16" s="31"/>
      <c r="H16" s="31"/>
      <c r="I16" s="31"/>
      <c r="J16" s="31"/>
      <c r="K16" s="31">
        <v>1454</v>
      </c>
      <c r="L16" s="31"/>
      <c r="M16" s="31"/>
      <c r="N16" s="31"/>
    </row>
    <row r="17" spans="1:14" ht="12.75">
      <c r="A17" s="4">
        <v>1738</v>
      </c>
      <c r="B17" s="5" t="s">
        <v>327</v>
      </c>
      <c r="C17" s="20">
        <v>987.04</v>
      </c>
      <c r="D17" s="31"/>
      <c r="E17" s="31">
        <v>427</v>
      </c>
      <c r="F17" s="31">
        <v>560</v>
      </c>
      <c r="G17" s="31"/>
      <c r="H17" s="31"/>
      <c r="I17" s="31"/>
      <c r="J17" s="31"/>
      <c r="K17" s="31">
        <v>720</v>
      </c>
      <c r="L17" s="31"/>
      <c r="M17" s="31"/>
      <c r="N17" s="31">
        <v>267</v>
      </c>
    </row>
    <row r="18" spans="1:14" ht="12.75">
      <c r="A18" s="4">
        <v>1739</v>
      </c>
      <c r="B18" s="5" t="s">
        <v>328</v>
      </c>
      <c r="C18" s="20">
        <v>334.83</v>
      </c>
      <c r="D18" s="31"/>
      <c r="E18" s="31">
        <v>335</v>
      </c>
      <c r="F18" s="31"/>
      <c r="G18" s="31"/>
      <c r="H18" s="31"/>
      <c r="I18" s="31">
        <v>35</v>
      </c>
      <c r="J18" s="31"/>
      <c r="K18" s="31"/>
      <c r="L18" s="31"/>
      <c r="M18" s="31"/>
      <c r="N18" s="31">
        <v>300</v>
      </c>
    </row>
    <row r="19" spans="1:14" ht="12.75">
      <c r="A19" s="4">
        <v>1740</v>
      </c>
      <c r="B19" s="5" t="s">
        <v>329</v>
      </c>
      <c r="C19" s="20">
        <v>607.25</v>
      </c>
      <c r="D19" s="31"/>
      <c r="E19" s="31"/>
      <c r="F19" s="31"/>
      <c r="G19" s="31">
        <v>346</v>
      </c>
      <c r="H19" s="31">
        <v>131</v>
      </c>
      <c r="I19" s="31">
        <v>30</v>
      </c>
      <c r="J19" s="31">
        <v>50</v>
      </c>
      <c r="K19" s="31">
        <v>50</v>
      </c>
      <c r="L19" s="31"/>
      <c r="M19" s="31"/>
      <c r="N19" s="31"/>
    </row>
    <row r="20" spans="1:14" ht="12.75">
      <c r="A20" s="4">
        <v>1742</v>
      </c>
      <c r="B20" s="5" t="s">
        <v>330</v>
      </c>
      <c r="C20" s="20">
        <v>1584.89</v>
      </c>
      <c r="D20" s="31"/>
      <c r="E20" s="31">
        <v>670</v>
      </c>
      <c r="F20" s="31"/>
      <c r="G20" s="31">
        <v>885</v>
      </c>
      <c r="H20" s="31">
        <v>30</v>
      </c>
      <c r="I20" s="31">
        <v>40</v>
      </c>
      <c r="J20" s="31">
        <v>745</v>
      </c>
      <c r="K20" s="31">
        <v>240</v>
      </c>
      <c r="L20" s="31">
        <v>245</v>
      </c>
      <c r="M20" s="31">
        <v>120</v>
      </c>
      <c r="N20" s="31">
        <v>195</v>
      </c>
    </row>
    <row r="21" spans="1:14" ht="12.75">
      <c r="A21" s="4">
        <v>1743</v>
      </c>
      <c r="B21" s="5" t="s">
        <v>331</v>
      </c>
      <c r="C21" s="20">
        <v>851.5</v>
      </c>
      <c r="D21" s="31"/>
      <c r="E21" s="31">
        <v>480</v>
      </c>
      <c r="F21" s="31"/>
      <c r="G21" s="31">
        <v>372</v>
      </c>
      <c r="H21" s="31"/>
      <c r="I21" s="31">
        <v>150</v>
      </c>
      <c r="J21" s="31">
        <v>572</v>
      </c>
      <c r="K21" s="31">
        <v>130</v>
      </c>
      <c r="L21" s="31"/>
      <c r="M21" s="31"/>
      <c r="N21" s="31"/>
    </row>
    <row r="22" spans="1:14" ht="12.75">
      <c r="A22" s="4">
        <v>1744</v>
      </c>
      <c r="B22" s="5" t="s">
        <v>332</v>
      </c>
      <c r="C22" s="20">
        <v>2366.61</v>
      </c>
      <c r="D22" s="31"/>
      <c r="E22" s="31">
        <v>2367</v>
      </c>
      <c r="F22" s="31"/>
      <c r="G22" s="31"/>
      <c r="H22" s="31"/>
      <c r="I22" s="31"/>
      <c r="J22" s="31">
        <v>2367</v>
      </c>
      <c r="K22" s="31"/>
      <c r="L22" s="31"/>
      <c r="M22" s="31"/>
      <c r="N22" s="31"/>
    </row>
    <row r="23" spans="1:14" ht="12.75">
      <c r="A23" s="4">
        <v>1748</v>
      </c>
      <c r="B23" s="5" t="s">
        <v>333</v>
      </c>
      <c r="C23" s="20">
        <v>456.28</v>
      </c>
      <c r="D23" s="31">
        <v>27</v>
      </c>
      <c r="E23" s="31"/>
      <c r="F23" s="31"/>
      <c r="G23" s="31">
        <v>429</v>
      </c>
      <c r="H23" s="31"/>
      <c r="I23" s="31"/>
      <c r="J23" s="31">
        <v>429</v>
      </c>
      <c r="K23" s="31"/>
      <c r="L23" s="31"/>
      <c r="M23" s="31"/>
      <c r="N23" s="31"/>
    </row>
    <row r="24" spans="1:14" ht="12.75">
      <c r="A24" s="4">
        <v>1749</v>
      </c>
      <c r="B24" s="5" t="s">
        <v>334</v>
      </c>
      <c r="C24" s="20">
        <v>761.58</v>
      </c>
      <c r="D24" s="31"/>
      <c r="E24" s="31">
        <v>762</v>
      </c>
      <c r="F24" s="31"/>
      <c r="G24" s="31"/>
      <c r="H24" s="31"/>
      <c r="I24" s="31"/>
      <c r="J24" s="31"/>
      <c r="K24" s="31">
        <v>562</v>
      </c>
      <c r="L24" s="31">
        <v>200</v>
      </c>
      <c r="M24" s="31"/>
      <c r="N24" s="31"/>
    </row>
    <row r="25" spans="1:14" ht="12.75">
      <c r="A25" s="4">
        <v>1750</v>
      </c>
      <c r="B25" s="5" t="s">
        <v>335</v>
      </c>
      <c r="C25" s="20">
        <v>2730.29</v>
      </c>
      <c r="D25" s="31"/>
      <c r="E25" s="31">
        <v>1540</v>
      </c>
      <c r="F25" s="31"/>
      <c r="G25" s="31">
        <v>1130</v>
      </c>
      <c r="H25" s="31">
        <v>60</v>
      </c>
      <c r="I25" s="31"/>
      <c r="J25" s="31">
        <v>700</v>
      </c>
      <c r="K25" s="31">
        <v>275</v>
      </c>
      <c r="L25" s="31">
        <v>1730</v>
      </c>
      <c r="M25" s="31">
        <v>25</v>
      </c>
      <c r="N25" s="31"/>
    </row>
    <row r="26" spans="1:14" ht="12.75">
      <c r="A26" s="4">
        <v>1751</v>
      </c>
      <c r="B26" s="5" t="s">
        <v>336</v>
      </c>
      <c r="C26" s="20">
        <v>3350.29</v>
      </c>
      <c r="D26" s="31">
        <v>50</v>
      </c>
      <c r="E26" s="31">
        <v>1350</v>
      </c>
      <c r="F26" s="31">
        <v>1950</v>
      </c>
      <c r="G26" s="31"/>
      <c r="H26" s="31"/>
      <c r="I26" s="31"/>
      <c r="J26" s="31">
        <v>1000</v>
      </c>
      <c r="K26" s="31">
        <v>550</v>
      </c>
      <c r="L26" s="31">
        <v>650</v>
      </c>
      <c r="M26" s="31"/>
      <c r="N26" s="31">
        <v>1100</v>
      </c>
    </row>
    <row r="27" spans="1:14" ht="12.75">
      <c r="A27" s="4">
        <v>1755</v>
      </c>
      <c r="B27" s="5" t="s">
        <v>337</v>
      </c>
      <c r="C27" s="20">
        <v>389.18</v>
      </c>
      <c r="D27" s="31"/>
      <c r="E27" s="31"/>
      <c r="F27" s="31"/>
      <c r="G27" s="31">
        <v>390</v>
      </c>
      <c r="H27" s="31"/>
      <c r="I27" s="31">
        <v>60</v>
      </c>
      <c r="J27" s="31"/>
      <c r="K27" s="31">
        <v>50</v>
      </c>
      <c r="L27" s="31">
        <v>100</v>
      </c>
      <c r="M27" s="31">
        <v>180</v>
      </c>
      <c r="N27" s="31"/>
    </row>
    <row r="28" spans="4:14" ht="12.75" hidden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87342.35999999999</v>
      </c>
      <c r="D48" s="23">
        <f aca="true" t="shared" si="0" ref="D48:N48">SUM(D4:D47)</f>
        <v>264</v>
      </c>
      <c r="E48" s="23">
        <f>SUM(E4:E47)</f>
        <v>35825</v>
      </c>
      <c r="F48" s="23">
        <f t="shared" si="0"/>
        <v>37265</v>
      </c>
      <c r="G48" s="23">
        <f t="shared" si="0"/>
        <v>12230</v>
      </c>
      <c r="H48" s="23">
        <f t="shared" si="0"/>
        <v>1631</v>
      </c>
      <c r="I48" s="23">
        <f t="shared" si="0"/>
        <v>2624</v>
      </c>
      <c r="J48" s="23">
        <f t="shared" si="0"/>
        <v>28787</v>
      </c>
      <c r="K48" s="23">
        <f t="shared" si="0"/>
        <v>18257</v>
      </c>
      <c r="L48" s="23">
        <f t="shared" si="0"/>
        <v>22716</v>
      </c>
      <c r="M48" s="23">
        <f t="shared" si="0"/>
        <v>9337</v>
      </c>
      <c r="N48" s="23">
        <f t="shared" si="0"/>
        <v>4881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99.85418301039726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zoomScale="84" zoomScaleNormal="84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4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501</v>
      </c>
      <c r="B4" s="5" t="s">
        <v>63</v>
      </c>
      <c r="C4" s="20">
        <v>17327.83</v>
      </c>
      <c r="D4" s="31">
        <v>6000</v>
      </c>
      <c r="E4" s="31">
        <v>1000</v>
      </c>
      <c r="F4" s="31">
        <v>2000</v>
      </c>
      <c r="G4" s="31">
        <v>8300</v>
      </c>
      <c r="H4" s="31"/>
      <c r="I4" s="31"/>
      <c r="J4" s="31"/>
      <c r="K4" s="31">
        <v>1000</v>
      </c>
      <c r="L4" s="31"/>
      <c r="M4" s="31">
        <v>10300</v>
      </c>
      <c r="N4" s="31"/>
    </row>
    <row r="5" spans="1:14" ht="12.75">
      <c r="A5" s="4">
        <v>502</v>
      </c>
      <c r="B5" s="5" t="s">
        <v>64</v>
      </c>
      <c r="C5" s="20">
        <v>19067.05</v>
      </c>
      <c r="D5" s="31"/>
      <c r="E5" s="31">
        <v>3900</v>
      </c>
      <c r="F5" s="31">
        <v>13167</v>
      </c>
      <c r="G5" s="31">
        <v>2000</v>
      </c>
      <c r="H5" s="31"/>
      <c r="I5" s="31"/>
      <c r="J5" s="31">
        <v>7050</v>
      </c>
      <c r="K5" s="31">
        <v>1900</v>
      </c>
      <c r="L5" s="31">
        <v>2000</v>
      </c>
      <c r="M5" s="31">
        <v>7176</v>
      </c>
      <c r="N5" s="31">
        <v>941</v>
      </c>
    </row>
    <row r="6" spans="1:14" ht="12.75">
      <c r="A6" s="4">
        <v>511</v>
      </c>
      <c r="B6" s="5" t="s">
        <v>65</v>
      </c>
      <c r="C6" s="20">
        <v>1863.36</v>
      </c>
      <c r="D6" s="31"/>
      <c r="E6" s="31">
        <v>500</v>
      </c>
      <c r="F6" s="31">
        <v>450</v>
      </c>
      <c r="G6" s="31">
        <v>350</v>
      </c>
      <c r="H6" s="31">
        <v>563</v>
      </c>
      <c r="I6" s="31">
        <v>30</v>
      </c>
      <c r="J6" s="31">
        <v>170</v>
      </c>
      <c r="K6" s="31">
        <v>550</v>
      </c>
      <c r="L6" s="31">
        <v>513</v>
      </c>
      <c r="M6" s="31">
        <v>500</v>
      </c>
      <c r="N6" s="31">
        <v>100</v>
      </c>
    </row>
    <row r="7" spans="1:14" ht="12.75">
      <c r="A7" s="4">
        <v>512</v>
      </c>
      <c r="B7" s="5" t="s">
        <v>66</v>
      </c>
      <c r="C7" s="20">
        <v>1462.77</v>
      </c>
      <c r="D7" s="31"/>
      <c r="E7" s="37">
        <v>100</v>
      </c>
      <c r="F7" s="31"/>
      <c r="G7" s="37">
        <v>1363</v>
      </c>
      <c r="H7" s="31"/>
      <c r="I7" s="31"/>
      <c r="J7" s="31">
        <v>1363</v>
      </c>
      <c r="K7" s="31"/>
      <c r="L7" s="31"/>
      <c r="M7" s="31">
        <v>100</v>
      </c>
      <c r="N7" s="31"/>
    </row>
    <row r="8" spans="1:14" ht="12.75">
      <c r="A8" s="4">
        <v>513</v>
      </c>
      <c r="B8" s="5" t="s">
        <v>67</v>
      </c>
      <c r="C8" s="20">
        <v>1553.36</v>
      </c>
      <c r="D8" s="31"/>
      <c r="E8" s="31">
        <v>293</v>
      </c>
      <c r="F8" s="31">
        <v>650</v>
      </c>
      <c r="G8" s="31">
        <v>610</v>
      </c>
      <c r="H8" s="31"/>
      <c r="I8" s="31"/>
      <c r="J8" s="31">
        <v>650</v>
      </c>
      <c r="K8" s="31"/>
      <c r="L8" s="31"/>
      <c r="M8" s="31">
        <v>440</v>
      </c>
      <c r="N8" s="31">
        <v>463</v>
      </c>
    </row>
    <row r="9" spans="1:14" ht="12.75">
      <c r="A9" s="4">
        <v>514</v>
      </c>
      <c r="B9" s="5" t="s">
        <v>68</v>
      </c>
      <c r="C9" s="20">
        <v>1614.42</v>
      </c>
      <c r="D9" s="31">
        <v>312</v>
      </c>
      <c r="E9" s="31">
        <v>490</v>
      </c>
      <c r="F9" s="31">
        <v>100</v>
      </c>
      <c r="G9" s="31">
        <v>712</v>
      </c>
      <c r="H9" s="31"/>
      <c r="I9" s="31"/>
      <c r="J9" s="31">
        <v>824</v>
      </c>
      <c r="K9" s="31">
        <v>478</v>
      </c>
      <c r="L9" s="31"/>
      <c r="M9" s="31"/>
      <c r="N9" s="31"/>
    </row>
    <row r="10" spans="1:14" ht="12.75">
      <c r="A10" s="4">
        <v>515</v>
      </c>
      <c r="B10" s="5" t="s">
        <v>69</v>
      </c>
      <c r="C10" s="20">
        <v>2473.97</v>
      </c>
      <c r="D10" s="31"/>
      <c r="E10" s="37"/>
      <c r="F10" s="31">
        <v>898</v>
      </c>
      <c r="G10" s="31">
        <v>1206</v>
      </c>
      <c r="H10" s="31">
        <v>388</v>
      </c>
      <c r="I10" s="31">
        <v>798</v>
      </c>
      <c r="J10" s="31">
        <v>1052</v>
      </c>
      <c r="K10" s="31">
        <v>375</v>
      </c>
      <c r="L10" s="31"/>
      <c r="M10" s="31"/>
      <c r="N10" s="31">
        <v>267</v>
      </c>
    </row>
    <row r="11" spans="1:14" ht="12.75">
      <c r="A11" s="4">
        <v>516</v>
      </c>
      <c r="B11" s="5" t="s">
        <v>70</v>
      </c>
      <c r="C11" s="20">
        <v>3895.14</v>
      </c>
      <c r="D11" s="31"/>
      <c r="E11" s="37">
        <v>893</v>
      </c>
      <c r="F11" s="31">
        <v>1757</v>
      </c>
      <c r="G11" s="31">
        <v>1190</v>
      </c>
      <c r="H11" s="31">
        <v>55</v>
      </c>
      <c r="I11" s="31"/>
      <c r="J11" s="31"/>
      <c r="K11" s="31">
        <v>740</v>
      </c>
      <c r="L11" s="31">
        <v>893</v>
      </c>
      <c r="M11" s="31">
        <v>200</v>
      </c>
      <c r="N11" s="31">
        <v>2062</v>
      </c>
    </row>
    <row r="12" spans="1:14" ht="12.75">
      <c r="A12" s="4">
        <v>517</v>
      </c>
      <c r="B12" s="5" t="s">
        <v>71</v>
      </c>
      <c r="C12" s="20">
        <v>4042.09</v>
      </c>
      <c r="D12" s="31"/>
      <c r="E12" s="31">
        <v>300</v>
      </c>
      <c r="F12" s="31"/>
      <c r="G12" s="31">
        <v>2760</v>
      </c>
      <c r="H12" s="31">
        <v>920</v>
      </c>
      <c r="I12" s="31"/>
      <c r="J12" s="31">
        <v>300</v>
      </c>
      <c r="K12" s="31">
        <v>2170</v>
      </c>
      <c r="L12" s="31">
        <v>1000</v>
      </c>
      <c r="M12" s="31"/>
      <c r="N12" s="31">
        <v>510</v>
      </c>
    </row>
    <row r="13" spans="1:14" ht="12.75">
      <c r="A13" s="4">
        <v>519</v>
      </c>
      <c r="B13" s="5" t="s">
        <v>72</v>
      </c>
      <c r="C13" s="20">
        <v>2115.65</v>
      </c>
      <c r="D13" s="31">
        <v>36</v>
      </c>
      <c r="E13" s="31">
        <v>850</v>
      </c>
      <c r="F13" s="31">
        <v>750</v>
      </c>
      <c r="G13" s="31">
        <v>480</v>
      </c>
      <c r="H13" s="31"/>
      <c r="I13" s="31"/>
      <c r="J13" s="31">
        <v>80</v>
      </c>
      <c r="K13" s="31"/>
      <c r="L13" s="31">
        <v>2000</v>
      </c>
      <c r="M13" s="31"/>
      <c r="N13" s="31"/>
    </row>
    <row r="14" spans="1:14" ht="12.75">
      <c r="A14" s="4">
        <v>520</v>
      </c>
      <c r="B14" s="5" t="s">
        <v>73</v>
      </c>
      <c r="C14" s="20">
        <v>3026.2</v>
      </c>
      <c r="D14" s="31"/>
      <c r="E14" s="31">
        <v>462</v>
      </c>
      <c r="F14" s="31">
        <v>1680</v>
      </c>
      <c r="G14" s="31">
        <v>884</v>
      </c>
      <c r="H14" s="31"/>
      <c r="I14" s="31"/>
      <c r="J14" s="31">
        <v>80</v>
      </c>
      <c r="K14" s="31"/>
      <c r="L14" s="31">
        <v>1346</v>
      </c>
      <c r="M14" s="31"/>
      <c r="N14" s="31">
        <v>1600</v>
      </c>
    </row>
    <row r="15" spans="1:14" ht="12.75">
      <c r="A15" s="4">
        <v>521</v>
      </c>
      <c r="B15" s="5" t="s">
        <v>74</v>
      </c>
      <c r="C15" s="20">
        <v>3291.24</v>
      </c>
      <c r="D15" s="31"/>
      <c r="E15" s="31">
        <v>805</v>
      </c>
      <c r="F15" s="31">
        <v>228</v>
      </c>
      <c r="G15" s="31">
        <v>1410</v>
      </c>
      <c r="H15" s="31">
        <v>848</v>
      </c>
      <c r="I15" s="31"/>
      <c r="J15" s="31">
        <v>550</v>
      </c>
      <c r="K15" s="31">
        <v>225</v>
      </c>
      <c r="L15" s="31">
        <v>380</v>
      </c>
      <c r="M15" s="31">
        <v>1516</v>
      </c>
      <c r="N15" s="31">
        <v>620</v>
      </c>
    </row>
    <row r="16" spans="1:14" ht="12.75">
      <c r="A16" s="4">
        <v>522</v>
      </c>
      <c r="B16" s="5" t="s">
        <v>75</v>
      </c>
      <c r="C16" s="20">
        <v>4123.28</v>
      </c>
      <c r="D16" s="31"/>
      <c r="E16" s="31">
        <v>1810</v>
      </c>
      <c r="F16" s="31">
        <v>620</v>
      </c>
      <c r="G16" s="31">
        <v>1630</v>
      </c>
      <c r="H16" s="31">
        <v>65</v>
      </c>
      <c r="I16" s="31">
        <v>400</v>
      </c>
      <c r="J16" s="31">
        <v>1265</v>
      </c>
      <c r="K16" s="31">
        <v>900</v>
      </c>
      <c r="L16" s="31">
        <v>300</v>
      </c>
      <c r="M16" s="31">
        <v>1010</v>
      </c>
      <c r="N16" s="31">
        <v>250</v>
      </c>
    </row>
    <row r="17" spans="1:14" ht="12.75">
      <c r="A17" s="4">
        <v>528</v>
      </c>
      <c r="B17" s="5" t="s">
        <v>76</v>
      </c>
      <c r="C17" s="20">
        <v>9681.82</v>
      </c>
      <c r="D17" s="31">
        <v>2400</v>
      </c>
      <c r="E17" s="31">
        <v>4650</v>
      </c>
      <c r="F17" s="31">
        <v>1000</v>
      </c>
      <c r="G17" s="31">
        <v>1150</v>
      </c>
      <c r="H17" s="31">
        <v>500</v>
      </c>
      <c r="I17" s="31">
        <v>900</v>
      </c>
      <c r="J17" s="31">
        <v>3400</v>
      </c>
      <c r="K17" s="31">
        <v>1200</v>
      </c>
      <c r="L17" s="31">
        <v>1700</v>
      </c>
      <c r="M17" s="31">
        <v>0</v>
      </c>
      <c r="N17" s="31">
        <v>100</v>
      </c>
    </row>
    <row r="18" spans="1:14" ht="12.75">
      <c r="A18" s="4">
        <v>529</v>
      </c>
      <c r="B18" s="5" t="s">
        <v>77</v>
      </c>
      <c r="C18" s="20">
        <v>8508.24</v>
      </c>
      <c r="D18" s="31"/>
      <c r="E18" s="31">
        <v>5508</v>
      </c>
      <c r="F18" s="31">
        <v>1000</v>
      </c>
      <c r="G18" s="31">
        <v>2000</v>
      </c>
      <c r="H18" s="31"/>
      <c r="I18" s="31"/>
      <c r="J18" s="31">
        <v>4000</v>
      </c>
      <c r="K18" s="31"/>
      <c r="L18" s="31">
        <v>2500</v>
      </c>
      <c r="M18" s="31">
        <v>750</v>
      </c>
      <c r="N18" s="31">
        <v>1258</v>
      </c>
    </row>
    <row r="19" spans="1:14" ht="12.75">
      <c r="A19" s="4">
        <v>532</v>
      </c>
      <c r="B19" s="5" t="s">
        <v>78</v>
      </c>
      <c r="C19" s="20">
        <v>4193.73</v>
      </c>
      <c r="D19" s="31"/>
      <c r="E19" s="31">
        <v>1009</v>
      </c>
      <c r="F19" s="31">
        <v>2210</v>
      </c>
      <c r="G19" s="31">
        <v>975</v>
      </c>
      <c r="H19" s="31"/>
      <c r="I19" s="31">
        <v>480</v>
      </c>
      <c r="J19" s="31">
        <v>495</v>
      </c>
      <c r="K19" s="31">
        <v>344</v>
      </c>
      <c r="L19" s="31">
        <v>1200</v>
      </c>
      <c r="M19" s="31">
        <v>35</v>
      </c>
      <c r="N19" s="31">
        <v>1640</v>
      </c>
    </row>
    <row r="20" spans="1:14" ht="12.75">
      <c r="A20" s="4">
        <v>533</v>
      </c>
      <c r="B20" s="5" t="s">
        <v>79</v>
      </c>
      <c r="C20" s="20">
        <v>5750.44</v>
      </c>
      <c r="D20" s="31"/>
      <c r="E20" s="31"/>
      <c r="F20" s="31">
        <v>3800</v>
      </c>
      <c r="G20" s="31">
        <v>1800</v>
      </c>
      <c r="H20" s="31">
        <v>150</v>
      </c>
      <c r="I20" s="31">
        <v>600</v>
      </c>
      <c r="J20" s="31">
        <v>3000</v>
      </c>
      <c r="K20" s="31">
        <v>1000</v>
      </c>
      <c r="L20" s="31"/>
      <c r="M20" s="31"/>
      <c r="N20" s="31">
        <v>1150</v>
      </c>
    </row>
    <row r="21" spans="1:14" ht="12.75">
      <c r="A21" s="4">
        <v>534</v>
      </c>
      <c r="B21" s="5" t="s">
        <v>80</v>
      </c>
      <c r="C21" s="20">
        <v>8867.9</v>
      </c>
      <c r="D21" s="31"/>
      <c r="E21" s="31">
        <v>3880</v>
      </c>
      <c r="F21" s="31">
        <v>1400</v>
      </c>
      <c r="G21" s="31">
        <v>3400</v>
      </c>
      <c r="H21" s="31">
        <v>200</v>
      </c>
      <c r="I21" s="31">
        <v>470</v>
      </c>
      <c r="J21" s="31">
        <v>1270</v>
      </c>
      <c r="K21" s="31">
        <v>2490</v>
      </c>
      <c r="L21" s="31">
        <v>3700</v>
      </c>
      <c r="M21" s="31">
        <v>250</v>
      </c>
      <c r="N21" s="31">
        <v>700</v>
      </c>
    </row>
    <row r="22" spans="1:14" ht="12.75">
      <c r="A22" s="4">
        <v>536</v>
      </c>
      <c r="B22" s="5" t="s">
        <v>81</v>
      </c>
      <c r="C22" s="20">
        <v>3916.61</v>
      </c>
      <c r="D22" s="31"/>
      <c r="E22" s="31">
        <v>1739</v>
      </c>
      <c r="F22" s="31">
        <v>1281</v>
      </c>
      <c r="G22" s="31">
        <v>820</v>
      </c>
      <c r="H22" s="31">
        <v>60</v>
      </c>
      <c r="I22" s="31">
        <v>180</v>
      </c>
      <c r="J22" s="31">
        <v>280</v>
      </c>
      <c r="K22" s="31">
        <v>225</v>
      </c>
      <c r="L22" s="31">
        <v>800</v>
      </c>
      <c r="M22" s="31"/>
      <c r="N22" s="31">
        <v>2415</v>
      </c>
    </row>
    <row r="23" spans="1:14" ht="12.75">
      <c r="A23" s="4">
        <v>538</v>
      </c>
      <c r="B23" s="5" t="s">
        <v>82</v>
      </c>
      <c r="C23" s="20">
        <v>4452.74</v>
      </c>
      <c r="D23" s="72"/>
      <c r="E23" s="31">
        <v>2068</v>
      </c>
      <c r="F23" s="31">
        <v>1840</v>
      </c>
      <c r="G23" s="31">
        <v>545</v>
      </c>
      <c r="H23" s="31"/>
      <c r="I23" s="31">
        <v>1025</v>
      </c>
      <c r="J23" s="31">
        <v>1520</v>
      </c>
      <c r="K23" s="31">
        <v>820</v>
      </c>
      <c r="L23" s="31"/>
      <c r="M23" s="31">
        <v>448</v>
      </c>
      <c r="N23" s="31">
        <v>640</v>
      </c>
    </row>
    <row r="24" spans="1:14" ht="12.75">
      <c r="A24" s="4">
        <v>540</v>
      </c>
      <c r="B24" s="5" t="s">
        <v>83</v>
      </c>
      <c r="C24" s="20">
        <v>2137.13</v>
      </c>
      <c r="D24" s="31"/>
      <c r="E24" s="31">
        <v>2042</v>
      </c>
      <c r="F24" s="31"/>
      <c r="G24" s="31"/>
      <c r="H24" s="31">
        <v>95</v>
      </c>
      <c r="I24" s="31"/>
      <c r="J24" s="31"/>
      <c r="K24" s="31">
        <v>737</v>
      </c>
      <c r="L24" s="31">
        <v>950</v>
      </c>
      <c r="M24" s="31">
        <v>50</v>
      </c>
      <c r="N24" s="31">
        <v>400</v>
      </c>
    </row>
    <row r="25" spans="1:14" ht="12.75">
      <c r="A25" s="4">
        <v>541</v>
      </c>
      <c r="B25" s="5" t="s">
        <v>84</v>
      </c>
      <c r="C25" s="20">
        <v>925.3</v>
      </c>
      <c r="D25" s="31"/>
      <c r="E25" s="31">
        <v>629</v>
      </c>
      <c r="F25" s="31"/>
      <c r="G25" s="31">
        <v>260</v>
      </c>
      <c r="H25" s="31">
        <v>36</v>
      </c>
      <c r="I25" s="31"/>
      <c r="J25" s="31"/>
      <c r="K25" s="31">
        <v>629</v>
      </c>
      <c r="L25" s="31"/>
      <c r="M25" s="31"/>
      <c r="N25" s="31">
        <v>296</v>
      </c>
    </row>
    <row r="26" spans="1:14" ht="12.75">
      <c r="A26" s="4">
        <v>542</v>
      </c>
      <c r="B26" s="5" t="s">
        <v>85</v>
      </c>
      <c r="C26" s="20">
        <v>4344.71</v>
      </c>
      <c r="D26" s="31">
        <v>565</v>
      </c>
      <c r="E26" s="31">
        <v>1670</v>
      </c>
      <c r="F26" s="31"/>
      <c r="G26" s="31">
        <v>1410</v>
      </c>
      <c r="H26" s="31">
        <v>700</v>
      </c>
      <c r="I26" s="31"/>
      <c r="J26" s="31">
        <v>2000</v>
      </c>
      <c r="K26" s="31"/>
      <c r="L26" s="31"/>
      <c r="M26" s="31">
        <v>1010</v>
      </c>
      <c r="N26" s="31">
        <v>770</v>
      </c>
    </row>
    <row r="27" spans="1:14" ht="12.75">
      <c r="A27" s="4">
        <v>543</v>
      </c>
      <c r="B27" s="5" t="s">
        <v>86</v>
      </c>
      <c r="C27" s="20">
        <v>1474.85</v>
      </c>
      <c r="D27" s="31"/>
      <c r="E27" s="31"/>
      <c r="F27" s="31">
        <v>184</v>
      </c>
      <c r="G27" s="31">
        <v>1291</v>
      </c>
      <c r="H27" s="31"/>
      <c r="I27" s="31"/>
      <c r="J27" s="31"/>
      <c r="K27" s="31"/>
      <c r="L27" s="31"/>
      <c r="M27" s="31">
        <v>724</v>
      </c>
      <c r="N27" s="31">
        <v>751</v>
      </c>
    </row>
    <row r="28" spans="1:14" ht="12.75">
      <c r="A28" s="4">
        <v>544</v>
      </c>
      <c r="B28" s="5" t="s">
        <v>87</v>
      </c>
      <c r="C28" s="20">
        <v>2132.43</v>
      </c>
      <c r="D28" s="31"/>
      <c r="E28" s="31">
        <v>2132</v>
      </c>
      <c r="F28" s="31"/>
      <c r="G28" s="31"/>
      <c r="H28" s="31"/>
      <c r="I28" s="31"/>
      <c r="J28" s="31"/>
      <c r="K28" s="31">
        <v>2132</v>
      </c>
      <c r="L28" s="31"/>
      <c r="M28" s="31"/>
      <c r="N28" s="31"/>
    </row>
    <row r="29" spans="1:14" ht="12.75">
      <c r="A29" s="4">
        <v>545</v>
      </c>
      <c r="B29" s="5" t="s">
        <v>88</v>
      </c>
      <c r="C29" s="20">
        <v>1068.9</v>
      </c>
      <c r="D29" s="31"/>
      <c r="E29" s="31"/>
      <c r="F29" s="31"/>
      <c r="G29" s="31">
        <v>973</v>
      </c>
      <c r="H29" s="31">
        <v>96</v>
      </c>
      <c r="I29" s="31">
        <v>180</v>
      </c>
      <c r="J29" s="31">
        <v>889</v>
      </c>
      <c r="K29" s="31"/>
      <c r="L29" s="31"/>
      <c r="M29" s="31"/>
      <c r="N29" s="31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123311.16</v>
      </c>
      <c r="D48" s="23">
        <f aca="true" t="shared" si="0" ref="D48:N48">SUM(D4:D47)</f>
        <v>9313</v>
      </c>
      <c r="E48" s="23">
        <f>SUM(E4:E47)</f>
        <v>36730</v>
      </c>
      <c r="F48" s="23">
        <f t="shared" si="0"/>
        <v>35015</v>
      </c>
      <c r="G48" s="23">
        <f t="shared" si="0"/>
        <v>37519</v>
      </c>
      <c r="H48" s="23">
        <f t="shared" si="0"/>
        <v>4676</v>
      </c>
      <c r="I48" s="23">
        <f t="shared" si="0"/>
        <v>5063</v>
      </c>
      <c r="J48" s="23">
        <f t="shared" si="0"/>
        <v>30238</v>
      </c>
      <c r="K48" s="23">
        <f t="shared" si="0"/>
        <v>17915</v>
      </c>
      <c r="L48" s="23">
        <f t="shared" si="0"/>
        <v>19282</v>
      </c>
      <c r="M48" s="23">
        <f t="shared" si="0"/>
        <v>24509</v>
      </c>
      <c r="N48" s="23">
        <f t="shared" si="0"/>
        <v>16933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99.95283476369859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2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301</v>
      </c>
      <c r="B4" s="5" t="s">
        <v>41</v>
      </c>
      <c r="C4" s="24">
        <f>95385+381541</f>
        <v>476926</v>
      </c>
      <c r="D4" s="9">
        <v>0</v>
      </c>
      <c r="E4" s="9">
        <v>138143</v>
      </c>
      <c r="F4" s="9">
        <v>137815</v>
      </c>
      <c r="G4" s="9">
        <v>194415</v>
      </c>
      <c r="H4" s="9">
        <v>427</v>
      </c>
      <c r="I4" s="9">
        <v>50000</v>
      </c>
      <c r="J4" s="9">
        <v>87500</v>
      </c>
      <c r="K4" s="9">
        <v>62500</v>
      </c>
      <c r="L4" s="9">
        <v>115800</v>
      </c>
      <c r="M4" s="9">
        <v>34200</v>
      </c>
      <c r="N4" s="9">
        <v>120800</v>
      </c>
    </row>
    <row r="5" spans="4:14" ht="12.75" hidden="1"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4:14" ht="12.75" hidden="1"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4:14" ht="12.75" hidden="1">
      <c r="D7" s="9"/>
      <c r="E7" s="51"/>
      <c r="F7" s="9"/>
      <c r="G7" s="9"/>
      <c r="H7" s="9"/>
      <c r="I7" s="9"/>
      <c r="J7" s="9"/>
      <c r="K7" s="9"/>
      <c r="L7" s="9"/>
      <c r="M7" s="9"/>
      <c r="N7" s="9"/>
    </row>
    <row r="8" spans="4:14" ht="12.75" hidden="1">
      <c r="D8" s="9"/>
      <c r="E8" s="51"/>
      <c r="F8" s="9"/>
      <c r="G8" s="9"/>
      <c r="H8" s="9"/>
      <c r="I8" s="9"/>
      <c r="J8" s="9"/>
      <c r="K8" s="9"/>
      <c r="L8" s="9"/>
      <c r="M8" s="9"/>
      <c r="N8" s="9"/>
    </row>
    <row r="9" spans="4:14" ht="12.75" hidden="1">
      <c r="D9" s="9"/>
      <c r="E9" s="51"/>
      <c r="F9" s="9"/>
      <c r="G9" s="9"/>
      <c r="H9" s="9"/>
      <c r="I9" s="9"/>
      <c r="J9" s="9"/>
      <c r="K9" s="9"/>
      <c r="L9" s="9"/>
      <c r="M9" s="9"/>
      <c r="N9" s="9"/>
    </row>
    <row r="10" spans="4:14" ht="12.75" hidden="1">
      <c r="D10" s="9"/>
      <c r="E10" s="51"/>
      <c r="F10" s="9"/>
      <c r="G10" s="9"/>
      <c r="H10" s="9"/>
      <c r="I10" s="9"/>
      <c r="J10" s="9"/>
      <c r="K10" s="9"/>
      <c r="L10" s="9"/>
      <c r="M10" s="9"/>
      <c r="N10" s="9"/>
    </row>
    <row r="11" spans="4:14" ht="12.75" hidden="1">
      <c r="D11" s="9"/>
      <c r="E11" s="51"/>
      <c r="F11" s="9"/>
      <c r="G11" s="9"/>
      <c r="H11" s="9"/>
      <c r="I11" s="9"/>
      <c r="J11" s="9"/>
      <c r="K11" s="9"/>
      <c r="L11" s="9"/>
      <c r="M11" s="9"/>
      <c r="N11" s="9"/>
    </row>
    <row r="12" spans="4:14" ht="12.75" hidden="1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4:14" ht="12.75" hidden="1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4:14" ht="12.75" hidden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4:14" ht="12.75" hidden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4:14" ht="12.75" hidden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4:14" ht="12.75" hidden="1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4:14" ht="12.75" hidden="1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4:14" ht="12.75" hidden="1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4:14" ht="12.75" hidden="1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4:14" ht="12.75" hidden="1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4:14" ht="12.75" hidden="1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4:14" ht="12.75" hidden="1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4:14" ht="12.75" hidden="1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4:14" ht="12.75" hidden="1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4:14" ht="12.75" hidden="1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4:14" ht="12.75" hidden="1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4:14" ht="12.75" hidden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55">
        <f>SUM(C4:C47)</f>
        <v>476926</v>
      </c>
      <c r="D48" s="23">
        <f aca="true" t="shared" si="0" ref="D48:N48">SUM(D4:D47)</f>
        <v>0</v>
      </c>
      <c r="E48" s="23">
        <f>SUM(E4:E47)</f>
        <v>138143</v>
      </c>
      <c r="F48" s="23">
        <f t="shared" si="0"/>
        <v>137815</v>
      </c>
      <c r="G48" s="23">
        <f t="shared" si="0"/>
        <v>194415</v>
      </c>
      <c r="H48" s="23">
        <f t="shared" si="0"/>
        <v>427</v>
      </c>
      <c r="I48" s="23">
        <f t="shared" si="0"/>
        <v>50000</v>
      </c>
      <c r="J48" s="23">
        <f t="shared" si="0"/>
        <v>87500</v>
      </c>
      <c r="K48" s="23">
        <f t="shared" si="0"/>
        <v>62500</v>
      </c>
      <c r="L48" s="23">
        <f t="shared" si="0"/>
        <v>115800</v>
      </c>
      <c r="M48" s="23">
        <f t="shared" si="0"/>
        <v>34200</v>
      </c>
      <c r="N48" s="23">
        <f t="shared" si="0"/>
        <v>120800</v>
      </c>
    </row>
    <row r="50" spans="1:5" ht="12.75">
      <c r="A50" s="56" t="s">
        <v>476</v>
      </c>
      <c r="B50" s="56"/>
      <c r="C50" s="56"/>
      <c r="D50" s="56"/>
      <c r="E50" s="58">
        <f>(SUM(D48:H48)/C48)*100</f>
        <v>98.71552400162709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0"/>
  <sheetViews>
    <sheetView zoomScale="86" zoomScaleNormal="86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1101</v>
      </c>
      <c r="B4" s="5" t="s">
        <v>170</v>
      </c>
      <c r="C4" s="20">
        <v>9319.48</v>
      </c>
      <c r="D4" s="31"/>
      <c r="E4" s="31">
        <v>4684</v>
      </c>
      <c r="F4" s="31">
        <v>1300</v>
      </c>
      <c r="G4" s="31">
        <v>3335</v>
      </c>
      <c r="H4" s="31"/>
      <c r="I4" s="31"/>
      <c r="J4" s="31">
        <v>1350</v>
      </c>
      <c r="K4" s="31">
        <v>225</v>
      </c>
      <c r="L4" s="31">
        <v>2590</v>
      </c>
      <c r="M4" s="31">
        <v>675</v>
      </c>
      <c r="N4" s="31">
        <v>4479</v>
      </c>
    </row>
    <row r="5" spans="1:14" ht="12.75">
      <c r="A5" s="4">
        <v>1102</v>
      </c>
      <c r="B5" s="5" t="s">
        <v>171</v>
      </c>
      <c r="C5" s="20">
        <v>42131.9</v>
      </c>
      <c r="D5" s="31"/>
      <c r="E5" s="31">
        <v>24182</v>
      </c>
      <c r="F5" s="31">
        <v>5370</v>
      </c>
      <c r="G5" s="31">
        <v>10163</v>
      </c>
      <c r="H5" s="31">
        <v>2417</v>
      </c>
      <c r="I5" s="31"/>
      <c r="J5" s="31">
        <v>11500</v>
      </c>
      <c r="K5" s="31">
        <v>11500</v>
      </c>
      <c r="L5" s="31"/>
      <c r="M5" s="31">
        <v>7350</v>
      </c>
      <c r="N5" s="31">
        <v>11782</v>
      </c>
    </row>
    <row r="6" spans="1:14" ht="12.75">
      <c r="A6" s="4">
        <v>1103</v>
      </c>
      <c r="B6" s="5" t="s">
        <v>172</v>
      </c>
      <c r="C6" s="20">
        <v>80984.64</v>
      </c>
      <c r="D6" s="31"/>
      <c r="E6" s="31">
        <v>41000</v>
      </c>
      <c r="F6" s="31">
        <v>12000</v>
      </c>
      <c r="G6" s="31">
        <v>25550</v>
      </c>
      <c r="H6" s="31">
        <v>2450</v>
      </c>
      <c r="I6" s="31">
        <v>7000</v>
      </c>
      <c r="J6" s="31">
        <v>12500</v>
      </c>
      <c r="K6" s="31">
        <v>5000</v>
      </c>
      <c r="L6" s="31"/>
      <c r="M6" s="31">
        <v>29000</v>
      </c>
      <c r="N6" s="31">
        <v>27500</v>
      </c>
    </row>
    <row r="7" spans="1:14" ht="12.75">
      <c r="A7" s="4">
        <v>1106</v>
      </c>
      <c r="B7" s="5" t="s">
        <v>173</v>
      </c>
      <c r="C7" s="20">
        <v>22303.94</v>
      </c>
      <c r="D7" s="37"/>
      <c r="E7" s="31">
        <v>7354</v>
      </c>
      <c r="F7" s="31">
        <v>2000</v>
      </c>
      <c r="G7" s="31">
        <v>12950</v>
      </c>
      <c r="H7" s="31"/>
      <c r="I7" s="31"/>
      <c r="J7" s="31">
        <v>4700</v>
      </c>
      <c r="K7" s="31">
        <v>10050</v>
      </c>
      <c r="L7" s="31"/>
      <c r="M7" s="31">
        <v>4200</v>
      </c>
      <c r="N7" s="31">
        <v>3354</v>
      </c>
    </row>
    <row r="8" spans="1:14" ht="12.75">
      <c r="A8" s="4">
        <v>1111</v>
      </c>
      <c r="B8" s="5" t="s">
        <v>174</v>
      </c>
      <c r="C8" s="20">
        <v>2182.75</v>
      </c>
      <c r="D8" s="31"/>
      <c r="E8" s="37"/>
      <c r="F8" s="31"/>
      <c r="G8" s="31">
        <v>2183</v>
      </c>
      <c r="H8" s="31"/>
      <c r="I8" s="31"/>
      <c r="J8" s="31">
        <v>2183</v>
      </c>
      <c r="K8" s="31"/>
      <c r="L8" s="31"/>
      <c r="M8" s="31"/>
      <c r="N8" s="31"/>
    </row>
    <row r="9" spans="1:14" ht="12.75">
      <c r="A9" s="4">
        <v>1112</v>
      </c>
      <c r="B9" s="5" t="s">
        <v>175</v>
      </c>
      <c r="C9" s="20">
        <v>2102.9</v>
      </c>
      <c r="D9" s="31"/>
      <c r="E9" s="37"/>
      <c r="F9" s="31">
        <v>2103</v>
      </c>
      <c r="G9" s="31"/>
      <c r="H9" s="31"/>
      <c r="I9" s="31"/>
      <c r="J9" s="31"/>
      <c r="K9" s="31">
        <v>2103</v>
      </c>
      <c r="L9" s="31"/>
      <c r="M9" s="31"/>
      <c r="N9" s="31"/>
    </row>
    <row r="10" spans="1:14" ht="12.75">
      <c r="A10" s="4">
        <v>1114</v>
      </c>
      <c r="B10" s="5" t="s">
        <v>176</v>
      </c>
      <c r="C10" s="20">
        <v>1727.82</v>
      </c>
      <c r="D10" s="31"/>
      <c r="E10" s="37"/>
      <c r="F10" s="31">
        <v>1728</v>
      </c>
      <c r="G10" s="31"/>
      <c r="H10" s="31"/>
      <c r="I10" s="31"/>
      <c r="J10" s="31"/>
      <c r="K10" s="31"/>
      <c r="L10" s="31"/>
      <c r="M10" s="31">
        <v>1728</v>
      </c>
      <c r="N10" s="31"/>
    </row>
    <row r="11" spans="1:14" ht="12.75">
      <c r="A11" s="4">
        <v>1119</v>
      </c>
      <c r="B11" s="5" t="s">
        <v>177</v>
      </c>
      <c r="C11" s="20">
        <v>10506.47</v>
      </c>
      <c r="D11" s="31"/>
      <c r="E11" s="37">
        <v>7406</v>
      </c>
      <c r="F11" s="31">
        <v>500</v>
      </c>
      <c r="G11" s="31">
        <v>2600</v>
      </c>
      <c r="H11" s="31"/>
      <c r="I11" s="31"/>
      <c r="J11" s="31">
        <v>6400</v>
      </c>
      <c r="K11" s="31"/>
      <c r="L11" s="31">
        <v>2000</v>
      </c>
      <c r="M11" s="31"/>
      <c r="N11" s="31">
        <v>2106</v>
      </c>
    </row>
    <row r="12" spans="1:14" ht="12.75">
      <c r="A12" s="4">
        <v>1120</v>
      </c>
      <c r="B12" s="5" t="s">
        <v>178</v>
      </c>
      <c r="C12" s="20">
        <v>10846</v>
      </c>
      <c r="D12" s="31"/>
      <c r="E12" s="31">
        <v>4463</v>
      </c>
      <c r="F12" s="31">
        <v>5156</v>
      </c>
      <c r="G12" s="31">
        <v>600</v>
      </c>
      <c r="H12" s="31">
        <v>627</v>
      </c>
      <c r="I12" s="31">
        <v>80</v>
      </c>
      <c r="J12" s="31">
        <v>6349</v>
      </c>
      <c r="K12" s="31">
        <v>200</v>
      </c>
      <c r="L12" s="31">
        <v>1850</v>
      </c>
      <c r="M12" s="31">
        <v>627</v>
      </c>
      <c r="N12" s="31">
        <v>1720</v>
      </c>
    </row>
    <row r="13" spans="1:14" ht="12.75">
      <c r="A13" s="4">
        <v>1121</v>
      </c>
      <c r="B13" s="5" t="s">
        <v>179</v>
      </c>
      <c r="C13" s="20">
        <v>10515.19</v>
      </c>
      <c r="D13" s="31"/>
      <c r="E13" s="31">
        <v>8500</v>
      </c>
      <c r="F13" s="31">
        <v>500</v>
      </c>
      <c r="G13" s="31">
        <v>1000</v>
      </c>
      <c r="H13" s="31">
        <v>500</v>
      </c>
      <c r="I13" s="31">
        <v>700</v>
      </c>
      <c r="J13" s="31"/>
      <c r="K13" s="31">
        <v>300</v>
      </c>
      <c r="L13" s="31"/>
      <c r="M13" s="31">
        <v>700</v>
      </c>
      <c r="N13" s="31">
        <v>8800</v>
      </c>
    </row>
    <row r="14" spans="1:14" ht="12.75">
      <c r="A14" s="4">
        <v>1122</v>
      </c>
      <c r="B14" s="5" t="s">
        <v>180</v>
      </c>
      <c r="C14" s="20">
        <v>6636.83</v>
      </c>
      <c r="D14" s="31"/>
      <c r="E14" s="31">
        <v>4550</v>
      </c>
      <c r="F14" s="31">
        <v>1000</v>
      </c>
      <c r="G14" s="31">
        <v>900</v>
      </c>
      <c r="H14" s="31">
        <v>150</v>
      </c>
      <c r="I14" s="31"/>
      <c r="J14" s="31">
        <v>3700</v>
      </c>
      <c r="K14" s="31"/>
      <c r="L14" s="31">
        <v>500</v>
      </c>
      <c r="M14" s="31"/>
      <c r="N14" s="31">
        <v>2400</v>
      </c>
    </row>
    <row r="15" spans="1:14" ht="12.75">
      <c r="A15" s="4">
        <v>1124</v>
      </c>
      <c r="B15" s="5" t="s">
        <v>181</v>
      </c>
      <c r="C15" s="20">
        <v>14610.29</v>
      </c>
      <c r="D15" s="31">
        <v>10</v>
      </c>
      <c r="E15" s="31">
        <v>2700</v>
      </c>
      <c r="F15" s="31">
        <v>2240</v>
      </c>
      <c r="G15" s="31">
        <v>9660</v>
      </c>
      <c r="H15" s="31"/>
      <c r="I15" s="31">
        <v>900</v>
      </c>
      <c r="J15" s="31">
        <v>3400</v>
      </c>
      <c r="K15" s="31">
        <v>500</v>
      </c>
      <c r="L15" s="31">
        <v>1000</v>
      </c>
      <c r="M15" s="31">
        <v>8100</v>
      </c>
      <c r="N15" s="31">
        <v>700</v>
      </c>
    </row>
    <row r="16" spans="1:14" ht="12.75">
      <c r="A16" s="4">
        <v>1127</v>
      </c>
      <c r="B16" s="5" t="s">
        <v>182</v>
      </c>
      <c r="C16" s="20">
        <v>6538.87</v>
      </c>
      <c r="D16" s="31"/>
      <c r="E16" s="31">
        <v>250</v>
      </c>
      <c r="F16" s="31">
        <v>6289</v>
      </c>
      <c r="G16" s="31"/>
      <c r="H16" s="31"/>
      <c r="I16" s="31"/>
      <c r="J16" s="31">
        <v>6289</v>
      </c>
      <c r="K16" s="31"/>
      <c r="L16" s="31"/>
      <c r="M16" s="31">
        <v>150</v>
      </c>
      <c r="N16" s="31">
        <v>100</v>
      </c>
    </row>
    <row r="17" spans="1:14" ht="12.75">
      <c r="A17" s="4">
        <v>1129</v>
      </c>
      <c r="B17" s="5" t="s">
        <v>183</v>
      </c>
      <c r="C17" s="20">
        <v>754.2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2.75">
      <c r="A18" s="4">
        <v>1130</v>
      </c>
      <c r="B18" s="5" t="s">
        <v>184</v>
      </c>
      <c r="C18" s="20">
        <v>7366.2</v>
      </c>
      <c r="D18" s="31"/>
      <c r="E18" s="31">
        <v>1206</v>
      </c>
      <c r="F18" s="31">
        <v>1100</v>
      </c>
      <c r="G18" s="31">
        <v>3880</v>
      </c>
      <c r="H18" s="31">
        <v>1180</v>
      </c>
      <c r="I18" s="31"/>
      <c r="J18" s="31">
        <v>4610</v>
      </c>
      <c r="K18" s="31">
        <v>70</v>
      </c>
      <c r="L18" s="31">
        <v>730</v>
      </c>
      <c r="M18" s="31">
        <v>1150</v>
      </c>
      <c r="N18" s="31">
        <v>806</v>
      </c>
    </row>
    <row r="19" spans="1:14" ht="12.75">
      <c r="A19" s="4">
        <v>1133</v>
      </c>
      <c r="B19" s="5" t="s">
        <v>185</v>
      </c>
      <c r="C19" s="20">
        <v>1794.92</v>
      </c>
      <c r="D19" s="31"/>
      <c r="E19" s="31">
        <v>200</v>
      </c>
      <c r="F19" s="31"/>
      <c r="G19" s="31">
        <v>1595</v>
      </c>
      <c r="H19" s="31"/>
      <c r="I19" s="31">
        <v>200</v>
      </c>
      <c r="J19" s="31">
        <v>1395</v>
      </c>
      <c r="K19" s="31">
        <v>100</v>
      </c>
      <c r="L19" s="31"/>
      <c r="M19" s="31">
        <v>100</v>
      </c>
      <c r="N19" s="31"/>
    </row>
    <row r="20" spans="1:14" ht="12.75">
      <c r="A20" s="4">
        <v>1134</v>
      </c>
      <c r="B20" s="5" t="s">
        <v>186</v>
      </c>
      <c r="C20" s="20">
        <v>2555.83</v>
      </c>
      <c r="D20" s="31"/>
      <c r="E20" s="31">
        <v>300</v>
      </c>
      <c r="F20" s="31"/>
      <c r="G20" s="31">
        <v>1050</v>
      </c>
      <c r="H20" s="31">
        <v>1206</v>
      </c>
      <c r="I20" s="31"/>
      <c r="J20" s="31">
        <v>400</v>
      </c>
      <c r="K20" s="31">
        <v>1100</v>
      </c>
      <c r="L20" s="31"/>
      <c r="M20" s="31"/>
      <c r="N20" s="31">
        <v>1056</v>
      </c>
    </row>
    <row r="21" spans="1:14" ht="12.75">
      <c r="A21" s="4">
        <v>1135</v>
      </c>
      <c r="B21" s="5" t="s">
        <v>187</v>
      </c>
      <c r="C21" s="20">
        <v>3167.11</v>
      </c>
      <c r="D21" s="31"/>
      <c r="E21" s="31">
        <v>120</v>
      </c>
      <c r="F21" s="31">
        <v>1710</v>
      </c>
      <c r="G21" s="31">
        <v>1337</v>
      </c>
      <c r="H21" s="31"/>
      <c r="I21" s="31"/>
      <c r="J21" s="31">
        <v>920</v>
      </c>
      <c r="K21" s="31">
        <v>977</v>
      </c>
      <c r="L21" s="31">
        <v>400</v>
      </c>
      <c r="M21" s="31">
        <v>570</v>
      </c>
      <c r="N21" s="31">
        <v>300</v>
      </c>
    </row>
    <row r="22" spans="1:14" ht="12.75">
      <c r="A22" s="4">
        <v>1141</v>
      </c>
      <c r="B22" s="5" t="s">
        <v>188</v>
      </c>
      <c r="C22" s="20">
        <v>1859.33</v>
      </c>
      <c r="D22" s="31"/>
      <c r="E22" s="31">
        <v>700</v>
      </c>
      <c r="F22" s="31">
        <v>659</v>
      </c>
      <c r="G22" s="31">
        <v>500</v>
      </c>
      <c r="H22" s="31"/>
      <c r="I22" s="31"/>
      <c r="J22" s="31"/>
      <c r="K22" s="31"/>
      <c r="L22" s="31">
        <v>1459</v>
      </c>
      <c r="M22" s="31">
        <v>400</v>
      </c>
      <c r="N22" s="31"/>
    </row>
    <row r="23" spans="1:14" ht="12.75">
      <c r="A23" s="4">
        <v>1142</v>
      </c>
      <c r="B23" s="5" t="s">
        <v>189</v>
      </c>
      <c r="C23" s="20">
        <v>2573.27</v>
      </c>
      <c r="D23" s="31"/>
      <c r="E23" s="31">
        <v>1823</v>
      </c>
      <c r="F23" s="31">
        <v>500</v>
      </c>
      <c r="G23" s="31">
        <v>250</v>
      </c>
      <c r="H23" s="31"/>
      <c r="I23" s="31"/>
      <c r="J23" s="31">
        <v>250</v>
      </c>
      <c r="K23" s="31"/>
      <c r="L23" s="31">
        <v>500</v>
      </c>
      <c r="M23" s="31">
        <v>1123</v>
      </c>
      <c r="N23" s="31">
        <v>700</v>
      </c>
    </row>
    <row r="24" spans="1:14" ht="12.75">
      <c r="A24" s="4">
        <v>1144</v>
      </c>
      <c r="B24" s="5" t="s">
        <v>190</v>
      </c>
      <c r="C24" s="20">
        <v>364.35</v>
      </c>
      <c r="D24" s="31"/>
      <c r="E24" s="31"/>
      <c r="F24" s="31"/>
      <c r="G24" s="31">
        <v>364</v>
      </c>
      <c r="H24" s="31"/>
      <c r="I24" s="31">
        <v>40</v>
      </c>
      <c r="J24" s="31">
        <v>40</v>
      </c>
      <c r="K24" s="31">
        <v>50</v>
      </c>
      <c r="L24" s="31"/>
      <c r="M24" s="31">
        <v>110</v>
      </c>
      <c r="N24" s="31">
        <v>124</v>
      </c>
    </row>
    <row r="25" spans="1:14" ht="12.75">
      <c r="A25" s="4">
        <v>1145</v>
      </c>
      <c r="B25" s="5" t="s">
        <v>191</v>
      </c>
      <c r="C25" s="20">
        <v>548.2</v>
      </c>
      <c r="D25" s="31"/>
      <c r="E25" s="31">
        <v>550</v>
      </c>
      <c r="F25" s="31"/>
      <c r="G25" s="31"/>
      <c r="H25" s="31"/>
      <c r="I25" s="31"/>
      <c r="J25" s="31">
        <v>150</v>
      </c>
      <c r="K25" s="31">
        <v>150</v>
      </c>
      <c r="L25" s="31">
        <v>200</v>
      </c>
      <c r="M25" s="31"/>
      <c r="N25" s="31">
        <v>50</v>
      </c>
    </row>
    <row r="26" spans="1:14" ht="12.75">
      <c r="A26" s="4">
        <v>1146</v>
      </c>
      <c r="B26" s="5" t="s">
        <v>192</v>
      </c>
      <c r="C26" s="20">
        <v>6485.19</v>
      </c>
      <c r="D26" s="31"/>
      <c r="E26" s="31">
        <v>5400</v>
      </c>
      <c r="F26" s="31"/>
      <c r="G26" s="31">
        <v>1100</v>
      </c>
      <c r="H26" s="31"/>
      <c r="I26" s="31">
        <v>400</v>
      </c>
      <c r="J26" s="31">
        <v>2350</v>
      </c>
      <c r="K26" s="31">
        <v>1900</v>
      </c>
      <c r="L26" s="31">
        <v>1000</v>
      </c>
      <c r="M26" s="31">
        <v>300</v>
      </c>
      <c r="N26" s="31">
        <v>550</v>
      </c>
    </row>
    <row r="27" spans="1:14" ht="12.75">
      <c r="A27" s="4">
        <v>1149</v>
      </c>
      <c r="B27" s="5" t="s">
        <v>193</v>
      </c>
      <c r="C27" s="20">
        <v>26244.7</v>
      </c>
      <c r="D27" s="31"/>
      <c r="E27" s="31"/>
      <c r="F27" s="31">
        <v>3000</v>
      </c>
      <c r="G27" s="31">
        <v>20200</v>
      </c>
      <c r="H27" s="31">
        <v>3000</v>
      </c>
      <c r="I27" s="31"/>
      <c r="J27" s="31">
        <v>13200</v>
      </c>
      <c r="K27" s="31"/>
      <c r="L27" s="31">
        <v>6000</v>
      </c>
      <c r="M27" s="31">
        <v>4000</v>
      </c>
      <c r="N27" s="31">
        <v>3000</v>
      </c>
    </row>
    <row r="28" spans="1:14" ht="12.75">
      <c r="A28" s="4">
        <v>1151</v>
      </c>
      <c r="B28" s="5" t="s">
        <v>194</v>
      </c>
      <c r="C28" s="20">
        <v>141.58</v>
      </c>
      <c r="D28" s="31"/>
      <c r="E28" s="31"/>
      <c r="F28" s="31"/>
      <c r="G28" s="31"/>
      <c r="H28" s="31">
        <v>142</v>
      </c>
      <c r="I28" s="31"/>
      <c r="J28" s="31"/>
      <c r="K28" s="31"/>
      <c r="L28" s="31"/>
      <c r="M28" s="31">
        <v>142</v>
      </c>
      <c r="N28" s="31"/>
    </row>
    <row r="29" spans="1:14" ht="12.75">
      <c r="A29" s="4">
        <v>1160</v>
      </c>
      <c r="B29" s="5" t="s">
        <v>195</v>
      </c>
      <c r="C29" s="20">
        <v>5448.5</v>
      </c>
      <c r="D29" s="31"/>
      <c r="E29" s="31">
        <v>2900</v>
      </c>
      <c r="F29" s="31"/>
      <c r="G29" s="31">
        <v>2500</v>
      </c>
      <c r="H29" s="31"/>
      <c r="I29" s="31">
        <v>350</v>
      </c>
      <c r="J29" s="31">
        <v>2350</v>
      </c>
      <c r="K29" s="31">
        <v>2200</v>
      </c>
      <c r="L29" s="31"/>
      <c r="M29" s="31"/>
      <c r="N29" s="31">
        <v>500</v>
      </c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279710.46</v>
      </c>
      <c r="D48" s="23">
        <f aca="true" t="shared" si="0" ref="D48:N48">SUM(D4:D47)</f>
        <v>10</v>
      </c>
      <c r="E48" s="23">
        <f>SUM(E4:E47)</f>
        <v>118288</v>
      </c>
      <c r="F48" s="23">
        <f t="shared" si="0"/>
        <v>47155</v>
      </c>
      <c r="G48" s="23">
        <f t="shared" si="0"/>
        <v>101717</v>
      </c>
      <c r="H48" s="23">
        <f t="shared" si="0"/>
        <v>11672</v>
      </c>
      <c r="I48" s="23">
        <f t="shared" si="0"/>
        <v>9670</v>
      </c>
      <c r="J48" s="23">
        <f t="shared" si="0"/>
        <v>84036</v>
      </c>
      <c r="K48" s="23">
        <f t="shared" si="0"/>
        <v>36425</v>
      </c>
      <c r="L48" s="23">
        <f t="shared" si="0"/>
        <v>18229</v>
      </c>
      <c r="M48" s="23">
        <f t="shared" si="0"/>
        <v>60425</v>
      </c>
      <c r="N48" s="23">
        <f t="shared" si="0"/>
        <v>70027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99.68951465025656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0"/>
  <sheetViews>
    <sheetView zoomScale="80" zoomScaleNormal="80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4" width="11.421875" style="7" customWidth="1"/>
    <col min="15" max="15" width="40.28125" style="38" customWidth="1"/>
    <col min="16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5" ht="15">
      <c r="A4" s="4">
        <v>1401</v>
      </c>
      <c r="B4" s="5" t="s">
        <v>228</v>
      </c>
      <c r="C4" s="20">
        <v>7669.5</v>
      </c>
      <c r="D4" s="67">
        <v>0</v>
      </c>
      <c r="E4" s="67">
        <v>3468</v>
      </c>
      <c r="F4" s="67">
        <v>250</v>
      </c>
      <c r="G4" s="67">
        <v>2902</v>
      </c>
      <c r="H4" s="67">
        <v>1050</v>
      </c>
      <c r="I4" s="67">
        <v>80</v>
      </c>
      <c r="J4" s="67">
        <v>1750</v>
      </c>
      <c r="K4" s="67">
        <v>1400</v>
      </c>
      <c r="L4" s="67">
        <v>2502</v>
      </c>
      <c r="M4" s="67">
        <v>1938</v>
      </c>
      <c r="N4" s="67">
        <v>0</v>
      </c>
      <c r="O4" s="39"/>
    </row>
    <row r="5" spans="1:15" ht="15">
      <c r="A5" s="4">
        <v>1411</v>
      </c>
      <c r="B5" s="5" t="s">
        <v>229</v>
      </c>
      <c r="C5" s="20">
        <v>1552.69</v>
      </c>
      <c r="D5" s="35">
        <v>0</v>
      </c>
      <c r="E5" s="35">
        <v>180</v>
      </c>
      <c r="F5" s="35">
        <v>0</v>
      </c>
      <c r="G5" s="35">
        <v>1373</v>
      </c>
      <c r="H5" s="35">
        <v>0</v>
      </c>
      <c r="I5" s="35">
        <v>0</v>
      </c>
      <c r="J5" s="35">
        <v>300</v>
      </c>
      <c r="K5" s="35">
        <v>1253</v>
      </c>
      <c r="L5" s="35">
        <v>0</v>
      </c>
      <c r="M5" s="35">
        <v>0</v>
      </c>
      <c r="N5" s="35">
        <v>0</v>
      </c>
      <c r="O5" s="39"/>
    </row>
    <row r="6" spans="1:14" ht="15">
      <c r="A6" s="4">
        <v>1412</v>
      </c>
      <c r="B6" s="5" t="s">
        <v>230</v>
      </c>
      <c r="C6" s="20">
        <v>593.16</v>
      </c>
      <c r="D6" s="35">
        <v>0</v>
      </c>
      <c r="E6" s="35">
        <v>0</v>
      </c>
      <c r="F6" s="35">
        <v>593</v>
      </c>
      <c r="G6" s="35">
        <v>0</v>
      </c>
      <c r="H6" s="35">
        <v>0</v>
      </c>
      <c r="I6" s="35">
        <v>0</v>
      </c>
      <c r="J6" s="35">
        <v>443</v>
      </c>
      <c r="K6" s="35">
        <v>0</v>
      </c>
      <c r="L6" s="35">
        <v>0</v>
      </c>
      <c r="M6" s="35">
        <v>0</v>
      </c>
      <c r="N6" s="35">
        <v>150</v>
      </c>
    </row>
    <row r="7" spans="1:15" ht="15">
      <c r="A7" s="4">
        <v>1413</v>
      </c>
      <c r="B7" s="5" t="s">
        <v>231</v>
      </c>
      <c r="C7" s="20">
        <v>999.79</v>
      </c>
      <c r="D7" s="68">
        <v>0</v>
      </c>
      <c r="E7" s="69">
        <v>353</v>
      </c>
      <c r="F7" s="68">
        <v>155</v>
      </c>
      <c r="G7" s="68">
        <v>492</v>
      </c>
      <c r="H7" s="68">
        <v>0</v>
      </c>
      <c r="I7" s="68">
        <v>224</v>
      </c>
      <c r="J7" s="68">
        <v>327</v>
      </c>
      <c r="K7" s="68">
        <v>0</v>
      </c>
      <c r="L7" s="68">
        <v>423</v>
      </c>
      <c r="M7" s="68">
        <v>0</v>
      </c>
      <c r="N7" s="68">
        <v>26</v>
      </c>
      <c r="O7" s="39"/>
    </row>
    <row r="8" spans="1:15" ht="15">
      <c r="A8" s="4">
        <v>1416</v>
      </c>
      <c r="B8" s="5" t="s">
        <v>232</v>
      </c>
      <c r="C8" s="20">
        <v>2916.82</v>
      </c>
      <c r="D8" s="35">
        <v>0</v>
      </c>
      <c r="E8" s="37">
        <v>1403</v>
      </c>
      <c r="F8" s="35">
        <v>0</v>
      </c>
      <c r="G8" s="35">
        <v>1514</v>
      </c>
      <c r="H8" s="35">
        <v>0</v>
      </c>
      <c r="I8" s="35">
        <v>17</v>
      </c>
      <c r="J8" s="35">
        <v>755</v>
      </c>
      <c r="K8" s="35">
        <v>40</v>
      </c>
      <c r="L8" s="35">
        <v>0</v>
      </c>
      <c r="M8" s="35">
        <v>159</v>
      </c>
      <c r="N8" s="35">
        <v>149</v>
      </c>
      <c r="O8" s="39"/>
    </row>
    <row r="9" spans="1:15" ht="15">
      <c r="A9" s="4">
        <v>1417</v>
      </c>
      <c r="B9" s="5" t="s">
        <v>233</v>
      </c>
      <c r="C9" s="20">
        <v>1868.06</v>
      </c>
      <c r="D9" s="35">
        <v>0</v>
      </c>
      <c r="E9" s="70">
        <v>708</v>
      </c>
      <c r="F9" s="36">
        <v>1160</v>
      </c>
      <c r="G9" s="35">
        <v>0</v>
      </c>
      <c r="H9" s="35">
        <v>0</v>
      </c>
      <c r="I9" s="35">
        <v>0</v>
      </c>
      <c r="J9" s="36">
        <v>1530</v>
      </c>
      <c r="K9" s="36">
        <v>100</v>
      </c>
      <c r="L9" s="36">
        <v>0</v>
      </c>
      <c r="M9" s="36">
        <v>0</v>
      </c>
      <c r="N9" s="36">
        <v>238</v>
      </c>
      <c r="O9" s="39"/>
    </row>
    <row r="10" spans="1:15" ht="15">
      <c r="A10" s="4">
        <v>1418</v>
      </c>
      <c r="B10" s="5" t="s">
        <v>234</v>
      </c>
      <c r="C10" s="20">
        <v>901.82</v>
      </c>
      <c r="D10" s="35">
        <v>0</v>
      </c>
      <c r="E10" s="37">
        <v>702</v>
      </c>
      <c r="F10" s="35">
        <v>0</v>
      </c>
      <c r="G10" s="35">
        <v>100</v>
      </c>
      <c r="H10" s="35">
        <v>100</v>
      </c>
      <c r="I10" s="35">
        <v>0</v>
      </c>
      <c r="J10" s="35">
        <v>593</v>
      </c>
      <c r="K10" s="35">
        <v>100</v>
      </c>
      <c r="L10" s="35">
        <v>164</v>
      </c>
      <c r="M10" s="35">
        <v>0</v>
      </c>
      <c r="N10" s="35">
        <v>45</v>
      </c>
      <c r="O10" s="39"/>
    </row>
    <row r="11" spans="1:15" ht="15">
      <c r="A11" s="4">
        <v>1419</v>
      </c>
      <c r="B11" s="5" t="s">
        <v>235</v>
      </c>
      <c r="C11" s="20">
        <v>1460.76</v>
      </c>
      <c r="D11" s="35">
        <v>0</v>
      </c>
      <c r="E11" s="37">
        <v>0</v>
      </c>
      <c r="F11" s="35">
        <v>0</v>
      </c>
      <c r="G11" s="35">
        <v>1140</v>
      </c>
      <c r="H11" s="35">
        <v>321</v>
      </c>
      <c r="I11" s="35">
        <v>0</v>
      </c>
      <c r="J11" s="35">
        <v>1140</v>
      </c>
      <c r="K11" s="35">
        <v>0</v>
      </c>
      <c r="L11" s="35">
        <v>321</v>
      </c>
      <c r="M11" s="35">
        <v>0</v>
      </c>
      <c r="N11" s="35">
        <v>0</v>
      </c>
      <c r="O11" s="39"/>
    </row>
    <row r="12" spans="1:15" ht="15">
      <c r="A12" s="4">
        <v>1420</v>
      </c>
      <c r="B12" s="5" t="s">
        <v>236</v>
      </c>
      <c r="C12" s="20">
        <v>4621.16</v>
      </c>
      <c r="D12" s="35">
        <v>0</v>
      </c>
      <c r="E12" s="35">
        <v>0</v>
      </c>
      <c r="F12" s="35">
        <v>0</v>
      </c>
      <c r="G12" s="35">
        <v>4621</v>
      </c>
      <c r="H12" s="35">
        <v>0</v>
      </c>
      <c r="I12" s="35">
        <v>900</v>
      </c>
      <c r="J12" s="35">
        <v>1850</v>
      </c>
      <c r="K12" s="35">
        <v>550</v>
      </c>
      <c r="L12" s="35">
        <v>0</v>
      </c>
      <c r="M12" s="35">
        <v>0</v>
      </c>
      <c r="N12" s="35">
        <v>1321</v>
      </c>
      <c r="O12" s="39"/>
    </row>
    <row r="13" spans="1:15" ht="15">
      <c r="A13" s="4">
        <v>1421</v>
      </c>
      <c r="B13" s="5" t="s">
        <v>237</v>
      </c>
      <c r="C13" s="20">
        <v>1123.25</v>
      </c>
      <c r="D13" s="35"/>
      <c r="E13" s="35">
        <v>0</v>
      </c>
      <c r="F13" s="35">
        <v>0</v>
      </c>
      <c r="G13" s="35">
        <v>1123</v>
      </c>
      <c r="H13" s="35">
        <v>0</v>
      </c>
      <c r="I13" s="35">
        <v>0</v>
      </c>
      <c r="J13" s="35">
        <v>0</v>
      </c>
      <c r="K13" s="35">
        <v>1123</v>
      </c>
      <c r="L13" s="35">
        <v>0</v>
      </c>
      <c r="M13" s="35">
        <v>0</v>
      </c>
      <c r="N13" s="35">
        <v>0</v>
      </c>
      <c r="O13" s="39"/>
    </row>
    <row r="14" spans="1:15" ht="15">
      <c r="A14" s="4">
        <v>1422</v>
      </c>
      <c r="B14" s="5" t="s">
        <v>238</v>
      </c>
      <c r="C14" s="20">
        <v>1468.81</v>
      </c>
      <c r="D14" s="35">
        <v>0</v>
      </c>
      <c r="E14" s="35">
        <v>255</v>
      </c>
      <c r="F14" s="35">
        <v>224</v>
      </c>
      <c r="G14" s="35">
        <v>940</v>
      </c>
      <c r="H14" s="35">
        <v>50</v>
      </c>
      <c r="I14" s="35">
        <v>50</v>
      </c>
      <c r="J14" s="35">
        <v>150</v>
      </c>
      <c r="K14" s="35">
        <v>0</v>
      </c>
      <c r="L14" s="35">
        <v>200</v>
      </c>
      <c r="M14" s="35">
        <v>1069</v>
      </c>
      <c r="N14" s="35">
        <v>0</v>
      </c>
      <c r="O14" s="39"/>
    </row>
    <row r="15" spans="1:15" ht="15">
      <c r="A15" s="4">
        <v>1424</v>
      </c>
      <c r="B15" s="5" t="s">
        <v>239</v>
      </c>
      <c r="C15" s="20">
        <v>3738.12</v>
      </c>
      <c r="D15" s="35">
        <v>0</v>
      </c>
      <c r="E15" s="35">
        <v>3738</v>
      </c>
      <c r="F15" s="35">
        <v>0</v>
      </c>
      <c r="G15" s="35">
        <v>0</v>
      </c>
      <c r="H15" s="35">
        <v>0</v>
      </c>
      <c r="I15" s="35">
        <v>1300</v>
      </c>
      <c r="J15" s="35">
        <v>0</v>
      </c>
      <c r="K15" s="35">
        <v>0</v>
      </c>
      <c r="L15" s="35">
        <v>0</v>
      </c>
      <c r="M15" s="35">
        <v>100</v>
      </c>
      <c r="N15" s="35">
        <v>2338</v>
      </c>
      <c r="O15" s="39"/>
    </row>
    <row r="16" spans="1:15" ht="15">
      <c r="A16" s="4">
        <v>1426</v>
      </c>
      <c r="B16" s="5" t="s">
        <v>240</v>
      </c>
      <c r="C16" s="20">
        <v>3277.15</v>
      </c>
      <c r="D16" s="35">
        <v>0</v>
      </c>
      <c r="E16" s="35">
        <v>627</v>
      </c>
      <c r="F16" s="35">
        <v>1000</v>
      </c>
      <c r="G16" s="35">
        <v>1300</v>
      </c>
      <c r="H16" s="35">
        <v>300</v>
      </c>
      <c r="I16" s="35">
        <v>900</v>
      </c>
      <c r="J16" s="35">
        <v>400</v>
      </c>
      <c r="K16" s="35">
        <v>200</v>
      </c>
      <c r="L16" s="35">
        <v>1100</v>
      </c>
      <c r="M16" s="35">
        <v>200</v>
      </c>
      <c r="N16" s="35">
        <v>477</v>
      </c>
      <c r="O16" s="39"/>
    </row>
    <row r="17" spans="1:14" ht="15">
      <c r="A17" s="4">
        <v>1428</v>
      </c>
      <c r="B17" s="5" t="s">
        <v>241</v>
      </c>
      <c r="C17" s="20">
        <v>2046.54</v>
      </c>
      <c r="D17" s="35"/>
      <c r="E17" s="35">
        <v>0</v>
      </c>
      <c r="F17" s="35">
        <v>2047</v>
      </c>
      <c r="G17" s="35">
        <v>0</v>
      </c>
      <c r="H17" s="35">
        <v>0</v>
      </c>
      <c r="I17" s="35">
        <v>0</v>
      </c>
      <c r="J17" s="35">
        <v>1700</v>
      </c>
      <c r="K17" s="35">
        <v>0</v>
      </c>
      <c r="L17" s="35">
        <v>0</v>
      </c>
      <c r="M17" s="35">
        <v>0</v>
      </c>
      <c r="N17" s="35">
        <v>347</v>
      </c>
    </row>
    <row r="18" spans="1:15" ht="15">
      <c r="A18" s="4">
        <v>1429</v>
      </c>
      <c r="B18" s="5" t="s">
        <v>242</v>
      </c>
      <c r="C18" s="20">
        <v>1880.13</v>
      </c>
      <c r="D18" s="35"/>
      <c r="E18" s="35">
        <v>1880</v>
      </c>
      <c r="F18" s="35">
        <v>0</v>
      </c>
      <c r="G18" s="35">
        <v>0</v>
      </c>
      <c r="H18" s="35">
        <v>0</v>
      </c>
      <c r="I18" s="35">
        <v>584</v>
      </c>
      <c r="J18" s="35">
        <v>0</v>
      </c>
      <c r="K18" s="35">
        <v>0</v>
      </c>
      <c r="L18" s="35">
        <v>1296</v>
      </c>
      <c r="M18" s="35">
        <v>0</v>
      </c>
      <c r="N18" s="35">
        <v>0</v>
      </c>
      <c r="O18" s="39"/>
    </row>
    <row r="19" spans="1:15" ht="15">
      <c r="A19" s="4">
        <v>1430</v>
      </c>
      <c r="B19" s="5" t="s">
        <v>243</v>
      </c>
      <c r="C19" s="20">
        <v>1851.28</v>
      </c>
      <c r="D19" s="35">
        <v>51</v>
      </c>
      <c r="E19" s="35">
        <v>1100</v>
      </c>
      <c r="F19" s="35">
        <v>300</v>
      </c>
      <c r="G19" s="35">
        <v>400</v>
      </c>
      <c r="H19" s="35">
        <v>0</v>
      </c>
      <c r="I19" s="35">
        <v>0</v>
      </c>
      <c r="J19" s="35">
        <v>0</v>
      </c>
      <c r="K19" s="35">
        <v>0</v>
      </c>
      <c r="L19" s="35">
        <v>1500</v>
      </c>
      <c r="M19" s="35">
        <v>300</v>
      </c>
      <c r="N19" s="35">
        <v>0</v>
      </c>
      <c r="O19" s="39"/>
    </row>
    <row r="20" spans="1:15" ht="15">
      <c r="A20" s="4">
        <v>1431</v>
      </c>
      <c r="B20" s="5" t="s">
        <v>244</v>
      </c>
      <c r="C20" s="20">
        <v>1977.43</v>
      </c>
      <c r="D20" s="35">
        <v>77</v>
      </c>
      <c r="E20" s="35">
        <v>1100</v>
      </c>
      <c r="F20" s="35">
        <v>300</v>
      </c>
      <c r="G20" s="35">
        <v>500</v>
      </c>
      <c r="H20" s="35">
        <v>0</v>
      </c>
      <c r="I20" s="35">
        <v>0</v>
      </c>
      <c r="J20" s="35">
        <v>300</v>
      </c>
      <c r="K20" s="35">
        <v>450</v>
      </c>
      <c r="L20" s="35">
        <v>700</v>
      </c>
      <c r="M20" s="35">
        <v>150</v>
      </c>
      <c r="N20" s="35">
        <v>300</v>
      </c>
      <c r="O20" s="39"/>
    </row>
    <row r="21" spans="1:15" ht="15">
      <c r="A21" s="4">
        <v>1432</v>
      </c>
      <c r="B21" s="5" t="s">
        <v>245</v>
      </c>
      <c r="C21" s="20">
        <v>7886.9</v>
      </c>
      <c r="D21" s="35">
        <v>0</v>
      </c>
      <c r="E21" s="35">
        <v>0</v>
      </c>
      <c r="F21" s="35">
        <v>0</v>
      </c>
      <c r="G21" s="35">
        <v>7800</v>
      </c>
      <c r="H21" s="35">
        <v>0</v>
      </c>
      <c r="I21" s="35">
        <v>0</v>
      </c>
      <c r="J21" s="35">
        <v>6800</v>
      </c>
      <c r="K21" s="35">
        <v>0</v>
      </c>
      <c r="L21" s="35">
        <v>0</v>
      </c>
      <c r="M21" s="35">
        <v>1000</v>
      </c>
      <c r="N21" s="35">
        <v>0</v>
      </c>
      <c r="O21" s="39"/>
    </row>
    <row r="22" spans="1:15" ht="15">
      <c r="A22" s="4">
        <v>1433</v>
      </c>
      <c r="B22" s="5" t="s">
        <v>246</v>
      </c>
      <c r="C22" s="20">
        <v>1785.52</v>
      </c>
      <c r="D22" s="35">
        <v>0</v>
      </c>
      <c r="E22" s="35">
        <v>200</v>
      </c>
      <c r="F22" s="35">
        <v>986</v>
      </c>
      <c r="G22" s="35">
        <v>200</v>
      </c>
      <c r="H22" s="35">
        <v>400</v>
      </c>
      <c r="I22" s="35">
        <v>30</v>
      </c>
      <c r="J22" s="35">
        <v>0</v>
      </c>
      <c r="K22" s="35">
        <v>50</v>
      </c>
      <c r="L22" s="35">
        <f>(1786-250-50-30)</f>
        <v>1456</v>
      </c>
      <c r="M22" s="35">
        <v>0</v>
      </c>
      <c r="N22" s="35">
        <v>250</v>
      </c>
      <c r="O22" s="39"/>
    </row>
    <row r="23" spans="1:14" ht="15">
      <c r="A23" s="4">
        <v>1438</v>
      </c>
      <c r="B23" s="5" t="s">
        <v>247</v>
      </c>
      <c r="C23" s="20">
        <v>2615.55</v>
      </c>
      <c r="D23" s="35"/>
      <c r="E23" s="35">
        <v>1467</v>
      </c>
      <c r="F23" s="35">
        <v>1149</v>
      </c>
      <c r="G23" s="35">
        <v>0</v>
      </c>
      <c r="H23" s="35">
        <v>0</v>
      </c>
      <c r="I23" s="35">
        <v>0</v>
      </c>
      <c r="J23" s="35">
        <v>713</v>
      </c>
      <c r="K23" s="35">
        <v>500</v>
      </c>
      <c r="L23" s="35">
        <v>437</v>
      </c>
      <c r="M23" s="35">
        <v>0</v>
      </c>
      <c r="N23" s="35">
        <v>966</v>
      </c>
    </row>
    <row r="24" spans="1:15" ht="15">
      <c r="A24" s="4">
        <v>1439</v>
      </c>
      <c r="B24" s="5" t="s">
        <v>248</v>
      </c>
      <c r="C24" s="20">
        <v>4030.01</v>
      </c>
      <c r="D24" s="35">
        <v>0</v>
      </c>
      <c r="E24" s="35">
        <v>0</v>
      </c>
      <c r="F24" s="35">
        <v>0</v>
      </c>
      <c r="G24" s="35">
        <v>4030</v>
      </c>
      <c r="H24" s="35">
        <v>0</v>
      </c>
      <c r="I24" s="35">
        <v>0</v>
      </c>
      <c r="J24" s="35">
        <v>1300</v>
      </c>
      <c r="K24" s="35">
        <v>1500</v>
      </c>
      <c r="L24" s="35">
        <v>0</v>
      </c>
      <c r="M24" s="35">
        <v>0</v>
      </c>
      <c r="N24" s="35">
        <v>1230</v>
      </c>
      <c r="O24" s="39"/>
    </row>
    <row r="25" spans="1:15" ht="15">
      <c r="A25" s="4">
        <v>1441</v>
      </c>
      <c r="B25" s="5" t="s">
        <v>249</v>
      </c>
      <c r="C25" s="20">
        <v>1935.16</v>
      </c>
      <c r="D25" s="35">
        <v>85</v>
      </c>
      <c r="E25" s="35">
        <v>100</v>
      </c>
      <c r="F25" s="35">
        <v>750</v>
      </c>
      <c r="G25" s="35">
        <f>1000</f>
        <v>1000</v>
      </c>
      <c r="H25" s="35">
        <f>0</f>
        <v>0</v>
      </c>
      <c r="I25" s="35">
        <v>0</v>
      </c>
      <c r="J25" s="35">
        <v>0</v>
      </c>
      <c r="K25" s="35">
        <v>850</v>
      </c>
      <c r="L25" s="35">
        <v>1000</v>
      </c>
      <c r="M25" s="35">
        <v>0</v>
      </c>
      <c r="N25" s="35">
        <v>0</v>
      </c>
      <c r="O25" s="39"/>
    </row>
    <row r="26" spans="1:15" ht="15">
      <c r="A26" s="4">
        <v>1443</v>
      </c>
      <c r="B26" s="5" t="s">
        <v>250</v>
      </c>
      <c r="C26" s="20">
        <v>3940.09</v>
      </c>
      <c r="D26" s="35">
        <v>0</v>
      </c>
      <c r="E26" s="35">
        <v>1800</v>
      </c>
      <c r="F26" s="35">
        <v>1400</v>
      </c>
      <c r="G26" s="35">
        <v>740</v>
      </c>
      <c r="H26" s="35">
        <v>0</v>
      </c>
      <c r="I26" s="35">
        <v>400</v>
      </c>
      <c r="J26" s="35">
        <v>1400</v>
      </c>
      <c r="K26" s="35">
        <v>340</v>
      </c>
      <c r="L26" s="35">
        <v>1300</v>
      </c>
      <c r="M26" s="35">
        <v>0</v>
      </c>
      <c r="N26" s="35">
        <v>500</v>
      </c>
      <c r="O26" s="39"/>
    </row>
    <row r="27" spans="1:15" ht="15">
      <c r="A27" s="4">
        <v>1444</v>
      </c>
      <c r="B27" s="5" t="s">
        <v>251</v>
      </c>
      <c r="C27" s="20">
        <v>809.22</v>
      </c>
      <c r="D27" s="35">
        <v>29</v>
      </c>
      <c r="E27" s="35">
        <v>210</v>
      </c>
      <c r="F27" s="35">
        <v>200</v>
      </c>
      <c r="G27" s="35">
        <v>220</v>
      </c>
      <c r="H27" s="35">
        <v>180</v>
      </c>
      <c r="I27" s="35">
        <v>30</v>
      </c>
      <c r="J27" s="35">
        <v>350</v>
      </c>
      <c r="K27" s="35">
        <v>50</v>
      </c>
      <c r="L27" s="35">
        <v>180</v>
      </c>
      <c r="M27" s="35">
        <v>70</v>
      </c>
      <c r="N27" s="35">
        <v>100</v>
      </c>
      <c r="O27" s="39"/>
    </row>
    <row r="28" spans="1:15" ht="15">
      <c r="A28" s="4">
        <v>1445</v>
      </c>
      <c r="B28" s="5" t="s">
        <v>252</v>
      </c>
      <c r="C28" s="20">
        <v>3793.82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9"/>
    </row>
    <row r="29" spans="1:14" ht="15">
      <c r="A29" s="4">
        <v>1449</v>
      </c>
      <c r="B29" s="5" t="s">
        <v>253</v>
      </c>
      <c r="C29" s="20">
        <v>4592.3</v>
      </c>
      <c r="D29" s="35">
        <v>75</v>
      </c>
      <c r="E29" s="35">
        <v>292</v>
      </c>
      <c r="F29" s="35">
        <v>2062</v>
      </c>
      <c r="G29" s="35">
        <v>1043</v>
      </c>
      <c r="H29" s="71">
        <v>1120</v>
      </c>
      <c r="I29" s="35">
        <v>0</v>
      </c>
      <c r="J29" s="35">
        <v>560</v>
      </c>
      <c r="K29" s="35">
        <v>96</v>
      </c>
      <c r="L29" s="35">
        <v>2305</v>
      </c>
      <c r="M29" s="35">
        <v>0</v>
      </c>
      <c r="N29" s="35">
        <v>1631</v>
      </c>
    </row>
    <row r="30" spans="4:14" ht="12" customHeight="1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71335.04000000001</v>
      </c>
      <c r="D48" s="23">
        <f aca="true" t="shared" si="0" ref="D48:N48">SUM(D4:D47)</f>
        <v>317</v>
      </c>
      <c r="E48" s="23">
        <f>SUM(E4:E47)</f>
        <v>19583</v>
      </c>
      <c r="F48" s="23">
        <f t="shared" si="0"/>
        <v>12576</v>
      </c>
      <c r="G48" s="23">
        <f t="shared" si="0"/>
        <v>31438</v>
      </c>
      <c r="H48" s="23">
        <f t="shared" si="0"/>
        <v>3521</v>
      </c>
      <c r="I48" s="23">
        <f t="shared" si="0"/>
        <v>4515</v>
      </c>
      <c r="J48" s="23">
        <f t="shared" si="0"/>
        <v>22361</v>
      </c>
      <c r="K48" s="23">
        <f t="shared" si="0"/>
        <v>8602</v>
      </c>
      <c r="L48" s="23">
        <f t="shared" si="0"/>
        <v>14884</v>
      </c>
      <c r="M48" s="23">
        <f t="shared" si="0"/>
        <v>4986</v>
      </c>
      <c r="N48" s="23">
        <f t="shared" si="0"/>
        <v>10068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94.53278501000348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0"/>
  <sheetViews>
    <sheetView zoomScale="84" zoomScaleNormal="84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1601</v>
      </c>
      <c r="B4" s="5" t="s">
        <v>289</v>
      </c>
      <c r="C4" s="20">
        <v>111865.93</v>
      </c>
      <c r="D4" s="31"/>
      <c r="E4" s="66">
        <v>27030</v>
      </c>
      <c r="F4" s="66">
        <v>10900</v>
      </c>
      <c r="G4" s="66">
        <v>72800</v>
      </c>
      <c r="H4" s="66">
        <v>1135</v>
      </c>
      <c r="I4" s="66">
        <v>8285</v>
      </c>
      <c r="J4" s="66">
        <v>71320</v>
      </c>
      <c r="K4" s="66"/>
      <c r="L4" s="66"/>
      <c r="M4" s="66">
        <v>32260</v>
      </c>
      <c r="N4" s="66"/>
    </row>
    <row r="5" spans="1:14" ht="12.75">
      <c r="A5" s="4">
        <v>1612</v>
      </c>
      <c r="B5" s="5" t="s">
        <v>290</v>
      </c>
      <c r="C5" s="20">
        <v>2845.03</v>
      </c>
      <c r="D5" s="31"/>
      <c r="E5" s="31">
        <v>2519</v>
      </c>
      <c r="F5" s="31"/>
      <c r="G5" s="31">
        <v>326</v>
      </c>
      <c r="H5" s="31"/>
      <c r="I5" s="31"/>
      <c r="J5" s="31"/>
      <c r="K5" s="31">
        <v>2000</v>
      </c>
      <c r="L5" s="31"/>
      <c r="M5" s="31"/>
      <c r="N5" s="31">
        <v>845</v>
      </c>
    </row>
    <row r="6" spans="1:14" ht="12.75">
      <c r="A6" s="4">
        <v>1613</v>
      </c>
      <c r="B6" s="5" t="s">
        <v>291</v>
      </c>
      <c r="C6" s="20">
        <v>677.71</v>
      </c>
      <c r="D6" s="31"/>
      <c r="E6" s="31">
        <v>678</v>
      </c>
      <c r="F6" s="31"/>
      <c r="G6" s="31"/>
      <c r="H6" s="31"/>
      <c r="I6" s="31"/>
      <c r="J6" s="31">
        <v>678</v>
      </c>
      <c r="K6" s="31"/>
      <c r="L6" s="31"/>
      <c r="M6" s="31"/>
      <c r="N6" s="31"/>
    </row>
    <row r="7" spans="1:14" ht="12.75">
      <c r="A7" s="4">
        <v>1617</v>
      </c>
      <c r="B7" s="5" t="s">
        <v>292</v>
      </c>
      <c r="C7" s="20">
        <v>2779.94</v>
      </c>
      <c r="D7" s="31"/>
      <c r="E7" s="37">
        <v>1550</v>
      </c>
      <c r="F7" s="31"/>
      <c r="G7" s="31">
        <v>1230</v>
      </c>
      <c r="H7" s="31"/>
      <c r="I7" s="31">
        <v>1230</v>
      </c>
      <c r="J7" s="31"/>
      <c r="K7" s="31"/>
      <c r="L7" s="31"/>
      <c r="M7" s="31"/>
      <c r="N7" s="31">
        <v>1550</v>
      </c>
    </row>
    <row r="8" spans="1:14" ht="12.75">
      <c r="A8" s="4">
        <v>1620</v>
      </c>
      <c r="B8" s="5" t="s">
        <v>293</v>
      </c>
      <c r="C8" s="20">
        <v>2778.6</v>
      </c>
      <c r="D8" s="31"/>
      <c r="E8" s="37"/>
      <c r="F8" s="31">
        <v>2779</v>
      </c>
      <c r="G8" s="31"/>
      <c r="H8" s="31"/>
      <c r="I8" s="31"/>
      <c r="J8" s="31">
        <v>779</v>
      </c>
      <c r="K8" s="31">
        <v>2000</v>
      </c>
      <c r="L8" s="31"/>
      <c r="M8" s="31"/>
      <c r="N8" s="31"/>
    </row>
    <row r="9" spans="1:14" ht="12.75">
      <c r="A9" s="4">
        <v>1621</v>
      </c>
      <c r="B9" s="5" t="s">
        <v>294</v>
      </c>
      <c r="C9" s="20">
        <v>3373.77</v>
      </c>
      <c r="D9" s="31"/>
      <c r="E9" s="37">
        <v>600</v>
      </c>
      <c r="F9" s="31">
        <v>1900</v>
      </c>
      <c r="G9" s="31">
        <v>750</v>
      </c>
      <c r="H9" s="31">
        <v>120</v>
      </c>
      <c r="I9" s="31">
        <v>60</v>
      </c>
      <c r="J9" s="31">
        <v>210</v>
      </c>
      <c r="K9" s="31">
        <v>1900</v>
      </c>
      <c r="L9" s="31"/>
      <c r="M9" s="31">
        <v>100</v>
      </c>
      <c r="N9" s="31">
        <v>1100</v>
      </c>
    </row>
    <row r="10" spans="1:14" ht="12.75">
      <c r="A10" s="4">
        <v>1622</v>
      </c>
      <c r="B10" s="5" t="s">
        <v>295</v>
      </c>
      <c r="C10" s="20">
        <v>1162.17</v>
      </c>
      <c r="D10" s="31"/>
      <c r="E10" s="37"/>
      <c r="F10" s="31"/>
      <c r="G10" s="31">
        <v>1000</v>
      </c>
      <c r="H10" s="31">
        <v>162</v>
      </c>
      <c r="I10" s="31"/>
      <c r="J10" s="31"/>
      <c r="K10" s="31">
        <v>1162</v>
      </c>
      <c r="L10" s="31"/>
      <c r="M10" s="31"/>
      <c r="N10" s="31"/>
    </row>
    <row r="11" spans="1:14" ht="12.75">
      <c r="A11" s="4">
        <v>1624</v>
      </c>
      <c r="B11" s="5" t="s">
        <v>296</v>
      </c>
      <c r="C11" s="20">
        <v>4287</v>
      </c>
      <c r="D11" s="31"/>
      <c r="E11" s="37">
        <v>1000</v>
      </c>
      <c r="F11" s="31">
        <v>1037</v>
      </c>
      <c r="G11" s="31">
        <v>1000</v>
      </c>
      <c r="H11" s="31">
        <v>1250</v>
      </c>
      <c r="I11" s="31"/>
      <c r="J11" s="31">
        <v>1700</v>
      </c>
      <c r="K11" s="31">
        <v>300</v>
      </c>
      <c r="L11" s="31">
        <v>300</v>
      </c>
      <c r="M11" s="31"/>
      <c r="N11" s="31">
        <v>1987</v>
      </c>
    </row>
    <row r="12" spans="1:14" ht="12.75">
      <c r="A12" s="4">
        <v>1627</v>
      </c>
      <c r="B12" s="5" t="s">
        <v>297</v>
      </c>
      <c r="C12" s="20">
        <v>3051.02</v>
      </c>
      <c r="D12" s="31"/>
      <c r="E12" s="31"/>
      <c r="F12" s="31">
        <v>3051</v>
      </c>
      <c r="G12" s="31"/>
      <c r="H12" s="31"/>
      <c r="I12" s="31"/>
      <c r="J12" s="31"/>
      <c r="K12" s="31"/>
      <c r="L12" s="31"/>
      <c r="M12" s="31"/>
      <c r="N12" s="31">
        <v>3051</v>
      </c>
    </row>
    <row r="13" spans="1:14" ht="12.75">
      <c r="A13" s="4">
        <v>1630</v>
      </c>
      <c r="B13" s="5" t="s">
        <v>298</v>
      </c>
      <c r="C13" s="20">
        <v>2185.44</v>
      </c>
      <c r="D13" s="31"/>
      <c r="E13" s="31">
        <v>2185</v>
      </c>
      <c r="F13" s="31"/>
      <c r="G13" s="31"/>
      <c r="H13" s="31"/>
      <c r="I13" s="31">
        <v>135</v>
      </c>
      <c r="J13" s="31"/>
      <c r="K13" s="31">
        <v>1550</v>
      </c>
      <c r="L13" s="31"/>
      <c r="M13" s="31">
        <v>135</v>
      </c>
      <c r="N13" s="31">
        <v>365</v>
      </c>
    </row>
    <row r="14" spans="1:14" ht="12.75">
      <c r="A14" s="4">
        <v>1632</v>
      </c>
      <c r="B14" s="5" t="s">
        <v>299</v>
      </c>
      <c r="C14" s="20">
        <v>670.33</v>
      </c>
      <c r="D14" s="31">
        <v>670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2.75">
      <c r="A15" s="4">
        <v>1633</v>
      </c>
      <c r="B15" s="5" t="s">
        <v>300</v>
      </c>
      <c r="C15" s="20">
        <v>694.48</v>
      </c>
      <c r="D15" s="31"/>
      <c r="E15" s="31">
        <v>494</v>
      </c>
      <c r="F15" s="31"/>
      <c r="G15" s="31">
        <v>200</v>
      </c>
      <c r="H15" s="31"/>
      <c r="I15" s="31"/>
      <c r="J15" s="31"/>
      <c r="K15" s="31"/>
      <c r="L15" s="31">
        <v>344</v>
      </c>
      <c r="M15" s="31"/>
      <c r="N15" s="31">
        <v>350</v>
      </c>
    </row>
    <row r="16" spans="1:14" ht="12.75">
      <c r="A16" s="4">
        <v>1634</v>
      </c>
      <c r="B16" s="5" t="s">
        <v>301</v>
      </c>
      <c r="C16" s="20">
        <v>4411.81</v>
      </c>
      <c r="D16" s="31"/>
      <c r="E16" s="31">
        <v>80</v>
      </c>
      <c r="F16" s="31">
        <f>800+630+700</f>
        <v>2130</v>
      </c>
      <c r="G16" s="31">
        <f>1225+777</f>
        <v>2002</v>
      </c>
      <c r="H16" s="31">
        <f>76+124</f>
        <v>200</v>
      </c>
      <c r="I16" s="31">
        <v>100</v>
      </c>
      <c r="J16" s="31"/>
      <c r="K16" s="31">
        <f>100+76+80+120+24</f>
        <v>400</v>
      </c>
      <c r="L16" s="31"/>
      <c r="M16" s="31">
        <v>630</v>
      </c>
      <c r="N16" s="31">
        <f>1225+781+600+676</f>
        <v>3282</v>
      </c>
    </row>
    <row r="17" spans="1:14" ht="12.75">
      <c r="A17" s="4">
        <v>1635</v>
      </c>
      <c r="B17" s="5" t="s">
        <v>302</v>
      </c>
      <c r="C17" s="20">
        <v>1741.24</v>
      </c>
      <c r="D17" s="31">
        <v>341</v>
      </c>
      <c r="E17" s="31"/>
      <c r="F17" s="31"/>
      <c r="G17" s="31">
        <v>600</v>
      </c>
      <c r="H17" s="31">
        <v>800</v>
      </c>
      <c r="I17" s="31"/>
      <c r="J17" s="31">
        <v>550</v>
      </c>
      <c r="K17" s="31">
        <v>300</v>
      </c>
      <c r="L17" s="31">
        <v>450</v>
      </c>
      <c r="M17" s="31"/>
      <c r="N17" s="31">
        <v>100</v>
      </c>
    </row>
    <row r="18" spans="1:14" ht="12.75">
      <c r="A18" s="4">
        <v>1636</v>
      </c>
      <c r="B18" s="5" t="s">
        <v>303</v>
      </c>
      <c r="C18" s="20">
        <v>2592.73</v>
      </c>
      <c r="D18" s="32"/>
      <c r="E18" s="33">
        <v>800</v>
      </c>
      <c r="F18" s="33"/>
      <c r="G18" s="33">
        <v>1793</v>
      </c>
      <c r="H18" s="33">
        <v>0</v>
      </c>
      <c r="I18" s="33">
        <v>75</v>
      </c>
      <c r="J18" s="33"/>
      <c r="K18" s="33">
        <v>750</v>
      </c>
      <c r="L18" s="33">
        <v>1300</v>
      </c>
      <c r="M18" s="32"/>
      <c r="N18" s="33">
        <v>450</v>
      </c>
    </row>
    <row r="19" spans="1:14" ht="12.75">
      <c r="A19" s="4">
        <v>1638</v>
      </c>
      <c r="B19" s="5" t="s">
        <v>304</v>
      </c>
      <c r="C19" s="20">
        <v>7448.07</v>
      </c>
      <c r="D19" s="34"/>
      <c r="E19" s="34">
        <v>2929</v>
      </c>
      <c r="F19" s="34">
        <v>2325</v>
      </c>
      <c r="G19" s="34">
        <v>2054</v>
      </c>
      <c r="H19" s="34">
        <v>150</v>
      </c>
      <c r="I19" s="34">
        <v>0</v>
      </c>
      <c r="J19" s="34">
        <v>1899</v>
      </c>
      <c r="K19" s="34">
        <v>2124</v>
      </c>
      <c r="L19" s="34">
        <v>2265</v>
      </c>
      <c r="M19" s="34"/>
      <c r="N19" s="34">
        <v>1170</v>
      </c>
    </row>
    <row r="20" spans="1:14" ht="12.75">
      <c r="A20" s="4">
        <v>1640</v>
      </c>
      <c r="B20" s="5" t="s">
        <v>305</v>
      </c>
      <c r="C20" s="20">
        <v>3740.14</v>
      </c>
      <c r="D20" s="31"/>
      <c r="E20" s="31">
        <v>1240</v>
      </c>
      <c r="F20" s="31">
        <v>800</v>
      </c>
      <c r="G20" s="31">
        <v>1650</v>
      </c>
      <c r="H20" s="31">
        <v>50</v>
      </c>
      <c r="I20" s="31">
        <v>50</v>
      </c>
      <c r="J20" s="31"/>
      <c r="K20" s="31">
        <v>450</v>
      </c>
      <c r="L20" s="31">
        <v>1000</v>
      </c>
      <c r="M20" s="31"/>
      <c r="N20" s="31">
        <v>2240</v>
      </c>
    </row>
    <row r="21" spans="1:14" ht="12.75">
      <c r="A21" s="4">
        <v>1644</v>
      </c>
      <c r="B21" s="5" t="s">
        <v>306</v>
      </c>
      <c r="C21" s="20">
        <v>1395</v>
      </c>
      <c r="D21" s="31">
        <v>400</v>
      </c>
      <c r="E21" s="31"/>
      <c r="F21" s="31"/>
      <c r="G21" s="31">
        <v>1000</v>
      </c>
      <c r="H21" s="31"/>
      <c r="I21" s="31"/>
      <c r="J21" s="31"/>
      <c r="K21" s="31"/>
      <c r="L21" s="31"/>
      <c r="M21" s="31">
        <v>1000</v>
      </c>
      <c r="N21" s="31">
        <v>400</v>
      </c>
    </row>
    <row r="22" spans="1:14" ht="12.75">
      <c r="A22" s="4">
        <v>1648</v>
      </c>
      <c r="B22" s="5" t="s">
        <v>307</v>
      </c>
      <c r="C22" s="20">
        <v>3972.97</v>
      </c>
      <c r="D22" s="31"/>
      <c r="E22" s="31"/>
      <c r="F22" s="31">
        <v>2420</v>
      </c>
      <c r="G22" s="31">
        <v>1553</v>
      </c>
      <c r="H22" s="31"/>
      <c r="I22" s="31"/>
      <c r="J22" s="31">
        <v>2420</v>
      </c>
      <c r="K22" s="31">
        <v>1000</v>
      </c>
      <c r="L22" s="31">
        <v>553</v>
      </c>
      <c r="M22" s="31"/>
      <c r="N22" s="31"/>
    </row>
    <row r="23" spans="1:14" ht="12.75">
      <c r="A23" s="4">
        <v>1653</v>
      </c>
      <c r="B23" s="5" t="s">
        <v>308</v>
      </c>
      <c r="C23" s="20">
        <v>9750.26</v>
      </c>
      <c r="D23" s="31"/>
      <c r="E23" s="31"/>
      <c r="F23" s="31">
        <v>8085</v>
      </c>
      <c r="G23" s="31">
        <v>1665</v>
      </c>
      <c r="H23" s="31"/>
      <c r="I23" s="31">
        <v>6000</v>
      </c>
      <c r="J23" s="31">
        <v>2085</v>
      </c>
      <c r="K23" s="31">
        <v>1330</v>
      </c>
      <c r="L23" s="31"/>
      <c r="M23" s="31">
        <v>335</v>
      </c>
      <c r="N23" s="31"/>
    </row>
    <row r="24" spans="1:14" ht="12.75">
      <c r="A24" s="4">
        <v>1657</v>
      </c>
      <c r="B24" s="5" t="s">
        <v>309</v>
      </c>
      <c r="C24" s="20">
        <v>4277.61</v>
      </c>
      <c r="D24" s="31"/>
      <c r="E24" s="31">
        <v>670</v>
      </c>
      <c r="F24" s="31">
        <v>2658</v>
      </c>
      <c r="G24" s="31">
        <v>950</v>
      </c>
      <c r="H24" s="31"/>
      <c r="I24" s="31"/>
      <c r="J24" s="31">
        <v>2048</v>
      </c>
      <c r="K24" s="31">
        <v>1100</v>
      </c>
      <c r="L24" s="31">
        <v>300</v>
      </c>
      <c r="M24" s="31">
        <v>700</v>
      </c>
      <c r="N24" s="31">
        <v>130</v>
      </c>
    </row>
    <row r="25" spans="1:14" ht="12.75">
      <c r="A25" s="4">
        <v>1662</v>
      </c>
      <c r="B25" s="5" t="s">
        <v>310</v>
      </c>
      <c r="C25" s="20">
        <v>3750.87</v>
      </c>
      <c r="D25" s="31"/>
      <c r="E25" s="31">
        <v>2751</v>
      </c>
      <c r="F25" s="31">
        <v>1000</v>
      </c>
      <c r="G25" s="31"/>
      <c r="H25" s="31"/>
      <c r="I25" s="31"/>
      <c r="J25" s="31">
        <v>2751</v>
      </c>
      <c r="K25" s="31">
        <v>1000</v>
      </c>
      <c r="L25" s="31"/>
      <c r="M25" s="31"/>
      <c r="N25" s="31"/>
    </row>
    <row r="26" spans="1:14" ht="12.75">
      <c r="A26" s="4">
        <v>1663</v>
      </c>
      <c r="B26" s="5" t="s">
        <v>311</v>
      </c>
      <c r="C26" s="20">
        <v>8377.4</v>
      </c>
      <c r="D26" s="31"/>
      <c r="E26" s="31"/>
      <c r="F26" s="31">
        <v>4300</v>
      </c>
      <c r="G26" s="31">
        <v>4077</v>
      </c>
      <c r="H26" s="31"/>
      <c r="I26" s="31">
        <v>200</v>
      </c>
      <c r="J26" s="31">
        <v>3600</v>
      </c>
      <c r="K26" s="31">
        <v>1200</v>
      </c>
      <c r="L26" s="31">
        <v>2000</v>
      </c>
      <c r="M26" s="31">
        <v>500</v>
      </c>
      <c r="N26" s="31">
        <v>872</v>
      </c>
    </row>
    <row r="27" spans="1:14" ht="12.75">
      <c r="A27" s="4">
        <v>1664</v>
      </c>
      <c r="B27" s="5" t="s">
        <v>312</v>
      </c>
      <c r="C27" s="20">
        <v>2683.32</v>
      </c>
      <c r="D27" s="9"/>
      <c r="E27" s="9">
        <v>952</v>
      </c>
      <c r="F27" s="9">
        <v>731</v>
      </c>
      <c r="G27" s="9">
        <v>1000</v>
      </c>
      <c r="H27" s="9"/>
      <c r="I27" s="9"/>
      <c r="J27" s="9">
        <v>650</v>
      </c>
      <c r="K27" s="9">
        <v>1138</v>
      </c>
      <c r="L27" s="9">
        <v>163</v>
      </c>
      <c r="M27" s="9">
        <v>65</v>
      </c>
      <c r="N27" s="9">
        <v>667</v>
      </c>
    </row>
    <row r="28" spans="1:14" ht="12.75">
      <c r="A28" s="4">
        <v>1665</v>
      </c>
      <c r="B28" s="5" t="s">
        <v>313</v>
      </c>
      <c r="C28" s="20">
        <v>574.37</v>
      </c>
      <c r="D28" s="31"/>
      <c r="E28" s="31"/>
      <c r="F28" s="31">
        <v>300</v>
      </c>
      <c r="G28" s="31">
        <v>275</v>
      </c>
      <c r="H28" s="31"/>
      <c r="I28" s="31"/>
      <c r="J28" s="31"/>
      <c r="K28" s="31">
        <v>505</v>
      </c>
      <c r="L28" s="31"/>
      <c r="M28" s="31"/>
      <c r="N28" s="31">
        <v>70</v>
      </c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191087.21000000002</v>
      </c>
      <c r="D48" s="23">
        <f aca="true" t="shared" si="0" ref="D48:N48">SUM(D4:D47)</f>
        <v>1411</v>
      </c>
      <c r="E48" s="23">
        <f>SUM(E4:E47)</f>
        <v>45478</v>
      </c>
      <c r="F48" s="23">
        <f t="shared" si="0"/>
        <v>44416</v>
      </c>
      <c r="G48" s="23">
        <f t="shared" si="0"/>
        <v>95925</v>
      </c>
      <c r="H48" s="23">
        <f t="shared" si="0"/>
        <v>3867</v>
      </c>
      <c r="I48" s="23">
        <f t="shared" si="0"/>
        <v>16135</v>
      </c>
      <c r="J48" s="23">
        <f t="shared" si="0"/>
        <v>90690</v>
      </c>
      <c r="K48" s="23">
        <f t="shared" si="0"/>
        <v>20209</v>
      </c>
      <c r="L48" s="23">
        <f t="shared" si="0"/>
        <v>8675</v>
      </c>
      <c r="M48" s="23">
        <f t="shared" si="0"/>
        <v>35725</v>
      </c>
      <c r="N48" s="23">
        <f t="shared" si="0"/>
        <v>18629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100.00512331516065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0"/>
  <sheetViews>
    <sheetView zoomScale="88" zoomScaleNormal="88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4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805</v>
      </c>
      <c r="B4" s="5" t="s">
        <v>122</v>
      </c>
      <c r="C4" s="20">
        <v>23003.12</v>
      </c>
      <c r="D4" s="31">
        <v>2000</v>
      </c>
      <c r="E4" s="31">
        <v>8550</v>
      </c>
      <c r="F4" s="31">
        <v>4270</v>
      </c>
      <c r="G4" s="31">
        <v>7125</v>
      </c>
      <c r="H4" s="31">
        <v>1058</v>
      </c>
      <c r="I4" s="31">
        <v>2883</v>
      </c>
      <c r="J4" s="31">
        <v>4000</v>
      </c>
      <c r="K4" s="31">
        <v>2550</v>
      </c>
      <c r="L4" s="31">
        <v>3500</v>
      </c>
      <c r="M4" s="31">
        <v>5570</v>
      </c>
      <c r="N4" s="31">
        <v>2500</v>
      </c>
    </row>
    <row r="5" spans="1:14" ht="12.75">
      <c r="A5" s="4">
        <v>806</v>
      </c>
      <c r="B5" s="5" t="s">
        <v>123</v>
      </c>
      <c r="C5" s="20">
        <v>34316.13</v>
      </c>
      <c r="D5" s="31">
        <v>8779</v>
      </c>
      <c r="E5" s="31">
        <v>3217</v>
      </c>
      <c r="F5" s="31">
        <v>4050</v>
      </c>
      <c r="G5" s="31">
        <v>17990</v>
      </c>
      <c r="H5" s="31">
        <v>280</v>
      </c>
      <c r="I5" s="31">
        <v>800</v>
      </c>
      <c r="J5" s="31">
        <v>6187</v>
      </c>
      <c r="K5" s="31">
        <v>3390</v>
      </c>
      <c r="L5" s="31">
        <v>8700</v>
      </c>
      <c r="M5" s="31">
        <v>2400</v>
      </c>
      <c r="N5" s="31">
        <v>4060</v>
      </c>
    </row>
    <row r="6" spans="1:14" ht="12.75">
      <c r="A6" s="4">
        <v>807</v>
      </c>
      <c r="B6" s="5" t="s">
        <v>124</v>
      </c>
      <c r="C6" s="20">
        <v>8231.79</v>
      </c>
      <c r="D6" s="31">
        <v>0</v>
      </c>
      <c r="E6" s="31">
        <v>1932</v>
      </c>
      <c r="F6" s="31">
        <v>2200</v>
      </c>
      <c r="G6" s="31">
        <v>4100</v>
      </c>
      <c r="H6" s="31">
        <v>0</v>
      </c>
      <c r="I6" s="31">
        <v>300</v>
      </c>
      <c r="J6" s="31">
        <v>1400</v>
      </c>
      <c r="K6" s="31">
        <v>1000</v>
      </c>
      <c r="L6" s="31">
        <v>4100</v>
      </c>
      <c r="M6" s="31">
        <v>950</v>
      </c>
      <c r="N6" s="31">
        <v>482</v>
      </c>
    </row>
    <row r="7" spans="1:14" ht="12.75">
      <c r="A7" s="4">
        <v>811</v>
      </c>
      <c r="B7" s="5" t="s">
        <v>125</v>
      </c>
      <c r="C7" s="20">
        <v>1607.71</v>
      </c>
      <c r="D7" s="31">
        <v>0</v>
      </c>
      <c r="E7" s="31">
        <v>0</v>
      </c>
      <c r="F7" s="31">
        <v>1416</v>
      </c>
      <c r="G7" s="31">
        <v>160</v>
      </c>
      <c r="H7" s="31">
        <v>32</v>
      </c>
      <c r="I7" s="31">
        <v>0</v>
      </c>
      <c r="J7" s="31">
        <v>1576</v>
      </c>
      <c r="K7" s="31">
        <v>0</v>
      </c>
      <c r="L7" s="31">
        <v>0</v>
      </c>
      <c r="M7" s="31">
        <v>0</v>
      </c>
      <c r="N7" s="31">
        <v>32</v>
      </c>
    </row>
    <row r="8" spans="1:14" ht="12.75">
      <c r="A8" s="4">
        <v>814</v>
      </c>
      <c r="B8" s="5" t="s">
        <v>126</v>
      </c>
      <c r="C8" s="20">
        <v>9499.98</v>
      </c>
      <c r="D8" s="31">
        <v>0</v>
      </c>
      <c r="E8" s="31">
        <v>2750</v>
      </c>
      <c r="F8" s="31">
        <v>850</v>
      </c>
      <c r="G8" s="31">
        <v>5690</v>
      </c>
      <c r="H8" s="31">
        <v>210</v>
      </c>
      <c r="I8" s="31">
        <v>0</v>
      </c>
      <c r="J8" s="31">
        <v>3235</v>
      </c>
      <c r="K8" s="31">
        <v>710</v>
      </c>
      <c r="L8" s="31">
        <v>3000</v>
      </c>
      <c r="M8" s="31">
        <v>505</v>
      </c>
      <c r="N8" s="31">
        <v>2050</v>
      </c>
    </row>
    <row r="9" spans="1:14" ht="12.75">
      <c r="A9" s="4">
        <v>815</v>
      </c>
      <c r="B9" s="5" t="s">
        <v>127</v>
      </c>
      <c r="C9" s="20">
        <v>7138.74</v>
      </c>
      <c r="D9" s="31">
        <v>0</v>
      </c>
      <c r="E9" s="31">
        <v>7139</v>
      </c>
      <c r="F9" s="31">
        <v>0</v>
      </c>
      <c r="G9" s="31">
        <v>0</v>
      </c>
      <c r="H9" s="31">
        <v>0</v>
      </c>
      <c r="I9" s="31">
        <v>0</v>
      </c>
      <c r="J9" s="31">
        <v>250</v>
      </c>
      <c r="K9" s="31">
        <v>0</v>
      </c>
      <c r="L9" s="31">
        <v>500</v>
      </c>
      <c r="M9" s="31">
        <v>5300</v>
      </c>
      <c r="N9" s="31">
        <v>1089</v>
      </c>
    </row>
    <row r="10" spans="1:14" ht="12.75">
      <c r="A10" s="4">
        <v>817</v>
      </c>
      <c r="B10" s="5" t="s">
        <v>128</v>
      </c>
      <c r="C10" s="20">
        <v>2753.77</v>
      </c>
      <c r="D10" s="31">
        <v>0</v>
      </c>
      <c r="E10" s="31">
        <v>934</v>
      </c>
      <c r="F10" s="31">
        <v>448</v>
      </c>
      <c r="G10" s="31">
        <v>1212</v>
      </c>
      <c r="H10" s="31">
        <v>160</v>
      </c>
      <c r="I10" s="31">
        <v>108</v>
      </c>
      <c r="J10" s="31">
        <v>704</v>
      </c>
      <c r="K10" s="31">
        <v>0</v>
      </c>
      <c r="L10" s="31">
        <v>754</v>
      </c>
      <c r="M10" s="31">
        <v>0</v>
      </c>
      <c r="N10" s="31">
        <v>1188</v>
      </c>
    </row>
    <row r="11" spans="1:14" ht="12.75">
      <c r="A11" s="4">
        <v>819</v>
      </c>
      <c r="B11" s="5" t="s">
        <v>129</v>
      </c>
      <c r="C11" s="20">
        <v>4413.82</v>
      </c>
      <c r="D11" s="31">
        <v>0</v>
      </c>
      <c r="E11" s="31">
        <v>3694</v>
      </c>
      <c r="F11" s="31">
        <v>720</v>
      </c>
      <c r="G11" s="31">
        <v>0</v>
      </c>
      <c r="H11" s="31">
        <v>0</v>
      </c>
      <c r="I11" s="31">
        <v>0</v>
      </c>
      <c r="J11" s="31">
        <v>350</v>
      </c>
      <c r="K11" s="31">
        <v>0</v>
      </c>
      <c r="L11" s="31">
        <v>3147</v>
      </c>
      <c r="M11" s="31">
        <v>0</v>
      </c>
      <c r="N11" s="31">
        <v>917</v>
      </c>
    </row>
    <row r="12" spans="1:14" ht="12.75">
      <c r="A12" s="4">
        <v>821</v>
      </c>
      <c r="B12" s="5" t="s">
        <v>130</v>
      </c>
      <c r="C12" s="20">
        <v>3632.78</v>
      </c>
      <c r="D12" s="31">
        <v>0</v>
      </c>
      <c r="E12" s="31">
        <v>793</v>
      </c>
      <c r="F12" s="31">
        <v>240</v>
      </c>
      <c r="G12" s="31">
        <v>1355</v>
      </c>
      <c r="H12" s="31">
        <v>1245</v>
      </c>
      <c r="I12" s="31">
        <v>100</v>
      </c>
      <c r="J12" s="31">
        <v>530</v>
      </c>
      <c r="K12" s="31">
        <v>555</v>
      </c>
      <c r="L12" s="31">
        <v>1900</v>
      </c>
      <c r="M12" s="31">
        <v>548</v>
      </c>
      <c r="N12" s="31">
        <v>0</v>
      </c>
    </row>
    <row r="13" spans="1:14" ht="12.75">
      <c r="A13" s="4">
        <v>822</v>
      </c>
      <c r="B13" s="5" t="s">
        <v>131</v>
      </c>
      <c r="C13" s="20">
        <v>2861.8</v>
      </c>
      <c r="D13" s="31">
        <v>0</v>
      </c>
      <c r="E13" s="31">
        <v>2462</v>
      </c>
      <c r="F13" s="31">
        <v>0</v>
      </c>
      <c r="G13" s="31">
        <v>0</v>
      </c>
      <c r="H13" s="31">
        <v>400</v>
      </c>
      <c r="I13" s="31">
        <v>100</v>
      </c>
      <c r="J13" s="31">
        <v>1000</v>
      </c>
      <c r="K13" s="31">
        <v>400</v>
      </c>
      <c r="L13" s="31">
        <v>700</v>
      </c>
      <c r="M13" s="31">
        <v>0</v>
      </c>
      <c r="N13" s="31">
        <v>662</v>
      </c>
    </row>
    <row r="14" spans="1:14" ht="12.75">
      <c r="A14" s="4">
        <v>826</v>
      </c>
      <c r="B14" s="5" t="s">
        <v>132</v>
      </c>
      <c r="C14" s="20">
        <v>4048.8</v>
      </c>
      <c r="D14" s="31">
        <f>90+9</f>
        <v>99</v>
      </c>
      <c r="E14" s="31">
        <v>3500</v>
      </c>
      <c r="F14" s="31">
        <v>0</v>
      </c>
      <c r="G14" s="31">
        <v>450</v>
      </c>
      <c r="H14" s="31">
        <v>0</v>
      </c>
      <c r="I14" s="31">
        <v>250</v>
      </c>
      <c r="J14" s="31">
        <v>1250</v>
      </c>
      <c r="K14" s="31">
        <v>200</v>
      </c>
      <c r="L14" s="31">
        <v>0</v>
      </c>
      <c r="M14" s="31">
        <v>1750</v>
      </c>
      <c r="N14" s="31">
        <v>500</v>
      </c>
    </row>
    <row r="15" spans="1:14" ht="12.75">
      <c r="A15" s="4">
        <v>827</v>
      </c>
      <c r="B15" s="5" t="s">
        <v>133</v>
      </c>
      <c r="C15" s="20">
        <v>1080.98</v>
      </c>
      <c r="D15" s="31">
        <v>0</v>
      </c>
      <c r="E15" s="31">
        <f>1081-G15</f>
        <v>873</v>
      </c>
      <c r="F15" s="31">
        <v>0</v>
      </c>
      <c r="G15" s="31">
        <v>208</v>
      </c>
      <c r="H15" s="31">
        <v>0</v>
      </c>
      <c r="I15" s="31">
        <v>0</v>
      </c>
      <c r="J15" s="31">
        <v>456</v>
      </c>
      <c r="K15" s="31">
        <v>0</v>
      </c>
      <c r="L15" s="31">
        <v>417</v>
      </c>
      <c r="M15" s="31">
        <v>0</v>
      </c>
      <c r="N15" s="31">
        <v>208</v>
      </c>
    </row>
    <row r="16" spans="1:14" ht="12.75">
      <c r="A16" s="4">
        <v>828</v>
      </c>
      <c r="B16" s="5" t="s">
        <v>134</v>
      </c>
      <c r="C16" s="20">
        <v>1966.02</v>
      </c>
      <c r="D16" s="31">
        <v>0</v>
      </c>
      <c r="E16" s="31">
        <v>854</v>
      </c>
      <c r="F16" s="31">
        <v>0</v>
      </c>
      <c r="G16" s="31">
        <v>1112</v>
      </c>
      <c r="H16" s="31">
        <v>0</v>
      </c>
      <c r="I16" s="31">
        <v>0</v>
      </c>
      <c r="J16" s="31">
        <v>100</v>
      </c>
      <c r="K16" s="31">
        <v>0</v>
      </c>
      <c r="L16" s="31">
        <v>575</v>
      </c>
      <c r="M16" s="31">
        <v>987</v>
      </c>
      <c r="N16" s="31">
        <v>304</v>
      </c>
    </row>
    <row r="17" spans="1:14" ht="12.75">
      <c r="A17" s="4">
        <v>829</v>
      </c>
      <c r="B17" s="5" t="s">
        <v>135</v>
      </c>
      <c r="C17" s="20">
        <v>1716.41</v>
      </c>
      <c r="D17" s="31">
        <v>0</v>
      </c>
      <c r="E17" s="31">
        <v>1716</v>
      </c>
      <c r="F17" s="31">
        <v>0</v>
      </c>
      <c r="G17" s="31">
        <v>0</v>
      </c>
      <c r="H17" s="31">
        <v>0</v>
      </c>
      <c r="I17" s="31">
        <v>550</v>
      </c>
      <c r="J17" s="31">
        <v>550</v>
      </c>
      <c r="K17" s="31">
        <v>116</v>
      </c>
      <c r="L17" s="31">
        <v>300</v>
      </c>
      <c r="M17" s="31">
        <v>200</v>
      </c>
      <c r="N17" s="31">
        <v>0</v>
      </c>
    </row>
    <row r="18" spans="1:14" ht="12.75">
      <c r="A18" s="4">
        <v>830</v>
      </c>
      <c r="B18" s="5" t="s">
        <v>136</v>
      </c>
      <c r="C18" s="20">
        <v>930</v>
      </c>
      <c r="D18" s="31">
        <v>0</v>
      </c>
      <c r="E18" s="31">
        <v>0</v>
      </c>
      <c r="F18" s="31">
        <v>0</v>
      </c>
      <c r="G18" s="31">
        <v>930</v>
      </c>
      <c r="H18" s="31">
        <v>0</v>
      </c>
      <c r="I18" s="31">
        <v>0</v>
      </c>
      <c r="J18" s="31">
        <v>0</v>
      </c>
      <c r="K18" s="31">
        <v>0</v>
      </c>
      <c r="L18" s="31">
        <v>930</v>
      </c>
      <c r="M18" s="31">
        <v>0</v>
      </c>
      <c r="N18" s="31">
        <v>0</v>
      </c>
    </row>
    <row r="19" spans="1:14" ht="12.75">
      <c r="A19" s="4">
        <v>831</v>
      </c>
      <c r="B19" s="5" t="s">
        <v>137</v>
      </c>
      <c r="C19" s="20">
        <v>923.29</v>
      </c>
      <c r="D19" s="31">
        <v>0</v>
      </c>
      <c r="E19" s="31">
        <v>623</v>
      </c>
      <c r="F19" s="31">
        <v>300</v>
      </c>
      <c r="G19" s="31">
        <v>0</v>
      </c>
      <c r="H19" s="31">
        <v>0</v>
      </c>
      <c r="I19" s="31">
        <v>23</v>
      </c>
      <c r="J19" s="31">
        <v>0</v>
      </c>
      <c r="K19" s="31">
        <v>0</v>
      </c>
      <c r="L19" s="31">
        <v>300</v>
      </c>
      <c r="M19" s="31">
        <v>0</v>
      </c>
      <c r="N19" s="31">
        <v>600</v>
      </c>
    </row>
    <row r="20" spans="1:14" ht="12.75">
      <c r="A20" s="4">
        <v>833</v>
      </c>
      <c r="B20" s="5" t="s">
        <v>138</v>
      </c>
      <c r="C20" s="20">
        <v>1572.15</v>
      </c>
      <c r="D20" s="31">
        <v>0</v>
      </c>
      <c r="E20" s="31">
        <v>1171</v>
      </c>
      <c r="F20" s="31">
        <v>400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971</v>
      </c>
      <c r="M20" s="31">
        <v>100</v>
      </c>
      <c r="N20" s="31">
        <v>500</v>
      </c>
    </row>
    <row r="21" spans="1:14" ht="12.75">
      <c r="A21" s="4">
        <v>834</v>
      </c>
      <c r="B21" s="5" t="s">
        <v>139</v>
      </c>
      <c r="C21" s="20">
        <v>2427.67</v>
      </c>
      <c r="D21" s="31">
        <v>0</v>
      </c>
      <c r="E21" s="31">
        <f>2428-600</f>
        <v>1828</v>
      </c>
      <c r="F21" s="31">
        <v>0</v>
      </c>
      <c r="G21" s="31">
        <v>600</v>
      </c>
      <c r="H21" s="31">
        <v>0</v>
      </c>
      <c r="I21" s="31">
        <v>0</v>
      </c>
      <c r="J21" s="31">
        <v>528</v>
      </c>
      <c r="K21" s="31">
        <v>200</v>
      </c>
      <c r="L21" s="31">
        <v>1500</v>
      </c>
      <c r="M21" s="31">
        <v>200</v>
      </c>
      <c r="N21" s="31"/>
    </row>
    <row r="22" spans="4:14" ht="12.75" hidden="1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4:14" ht="12.75" hidden="1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4:14" ht="12.75" hidden="1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4:14" ht="12.75" hidden="1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4:14" ht="12.75" hidden="1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4:14" ht="12.75" hidden="1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4:14" ht="12.75" hidden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112124.96000000002</v>
      </c>
      <c r="D48" s="23">
        <f aca="true" t="shared" si="0" ref="D48:N48">SUM(D4:D47)</f>
        <v>10878</v>
      </c>
      <c r="E48" s="23">
        <f>SUM(E4:E47)</f>
        <v>42036</v>
      </c>
      <c r="F48" s="23">
        <f t="shared" si="0"/>
        <v>14894</v>
      </c>
      <c r="G48" s="23">
        <f t="shared" si="0"/>
        <v>40932</v>
      </c>
      <c r="H48" s="23">
        <f t="shared" si="0"/>
        <v>3385</v>
      </c>
      <c r="I48" s="23">
        <f t="shared" si="0"/>
        <v>5114</v>
      </c>
      <c r="J48" s="23">
        <f t="shared" si="0"/>
        <v>22116</v>
      </c>
      <c r="K48" s="23">
        <f t="shared" si="0"/>
        <v>9121</v>
      </c>
      <c r="L48" s="23">
        <f t="shared" si="0"/>
        <v>31294</v>
      </c>
      <c r="M48" s="23">
        <f t="shared" si="0"/>
        <v>18510</v>
      </c>
      <c r="N48" s="23">
        <f t="shared" si="0"/>
        <v>15092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100.00003567448317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F31" sqref="F31"/>
    </sheetView>
  </sheetViews>
  <sheetFormatPr defaultColWidth="11.421875" defaultRowHeight="15"/>
  <cols>
    <col min="2" max="2" width="16.421875" style="0" bestFit="1" customWidth="1"/>
    <col min="9" max="13" width="13.8515625" style="0" customWidth="1"/>
  </cols>
  <sheetData>
    <row r="1" spans="3:12" s="7" customFormat="1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</row>
    <row r="2" spans="1:13" s="7" customFormat="1" ht="89.25">
      <c r="A2" s="1" t="s">
        <v>430</v>
      </c>
      <c r="B2" s="1" t="s">
        <v>0</v>
      </c>
      <c r="C2" s="16" t="s">
        <v>432</v>
      </c>
      <c r="D2" s="14" t="s">
        <v>426</v>
      </c>
      <c r="E2" s="14" t="s">
        <v>464</v>
      </c>
      <c r="F2" s="14" t="s">
        <v>427</v>
      </c>
      <c r="G2" s="14" t="s">
        <v>428</v>
      </c>
      <c r="H2" s="14" t="s">
        <v>425</v>
      </c>
      <c r="I2" s="18" t="s">
        <v>462</v>
      </c>
      <c r="J2" s="18" t="s">
        <v>437</v>
      </c>
      <c r="K2" s="18" t="s">
        <v>463</v>
      </c>
      <c r="L2" s="18" t="s">
        <v>439</v>
      </c>
      <c r="M2" s="16" t="s">
        <v>466</v>
      </c>
    </row>
    <row r="3" spans="1:13" s="30" customFormat="1" ht="12.75">
      <c r="A3" s="29"/>
      <c r="B3" s="29"/>
      <c r="C3" s="6" t="s">
        <v>429</v>
      </c>
      <c r="D3" s="6" t="s">
        <v>429</v>
      </c>
      <c r="E3" s="6" t="s">
        <v>429</v>
      </c>
      <c r="F3" s="6" t="s">
        <v>429</v>
      </c>
      <c r="G3" s="6" t="s">
        <v>429</v>
      </c>
      <c r="H3" s="6" t="s">
        <v>429</v>
      </c>
      <c r="I3" s="6" t="s">
        <v>429</v>
      </c>
      <c r="J3" s="6" t="s">
        <v>429</v>
      </c>
      <c r="K3" s="6"/>
      <c r="L3" s="6" t="s">
        <v>429</v>
      </c>
      <c r="M3" s="6" t="s">
        <v>429</v>
      </c>
    </row>
    <row r="4" spans="1:13" ht="15">
      <c r="A4" s="5">
        <v>100</v>
      </c>
      <c r="B4" s="5" t="s">
        <v>444</v>
      </c>
      <c r="C4" s="40">
        <v>44791</v>
      </c>
      <c r="D4" s="8"/>
      <c r="E4" s="8"/>
      <c r="F4" s="8"/>
      <c r="G4" s="8"/>
      <c r="H4" s="8"/>
      <c r="I4" s="8"/>
      <c r="J4" s="8"/>
      <c r="K4" s="8"/>
      <c r="L4" s="8"/>
      <c r="M4" s="41">
        <f>IF(SUM(D4:H4)&gt;0,C4,"")</f>
      </c>
    </row>
    <row r="5" spans="1:13" ht="15">
      <c r="A5" s="5">
        <v>200</v>
      </c>
      <c r="B5" s="5" t="s">
        <v>445</v>
      </c>
      <c r="C5" s="40">
        <v>87836</v>
      </c>
      <c r="D5" s="8"/>
      <c r="F5" s="8">
        <v>64500</v>
      </c>
      <c r="G5" s="8">
        <v>19460</v>
      </c>
      <c r="H5" s="8"/>
      <c r="I5" s="8">
        <v>87800</v>
      </c>
      <c r="J5" s="8"/>
      <c r="K5" s="8"/>
      <c r="L5" s="8"/>
      <c r="M5" s="41">
        <f aca="true" t="shared" si="0" ref="M5:M22">IF(SUM(D5:H5)&gt;0,C5,"")</f>
        <v>87836</v>
      </c>
    </row>
    <row r="6" spans="1:13" ht="15">
      <c r="A6" s="5">
        <v>300</v>
      </c>
      <c r="B6" s="5" t="s">
        <v>41</v>
      </c>
      <c r="C6" s="40">
        <v>95385</v>
      </c>
      <c r="D6" s="8"/>
      <c r="E6" s="8"/>
      <c r="F6" s="8"/>
      <c r="G6" s="8"/>
      <c r="H6" s="8"/>
      <c r="I6" s="8"/>
      <c r="J6" s="8"/>
      <c r="K6" s="8"/>
      <c r="L6" s="8"/>
      <c r="M6" s="41">
        <f>IF(SUM(D6:H6)&gt;0,C6,"")</f>
      </c>
    </row>
    <row r="7" spans="1:13" ht="15">
      <c r="A7" s="5">
        <v>400</v>
      </c>
      <c r="B7" s="5" t="s">
        <v>446</v>
      </c>
      <c r="C7" s="40">
        <v>31798</v>
      </c>
      <c r="D7" s="8"/>
      <c r="E7" s="8">
        <v>8283.879</v>
      </c>
      <c r="F7" s="8">
        <v>7901.121</v>
      </c>
      <c r="G7" s="8">
        <v>22015</v>
      </c>
      <c r="H7" s="8"/>
      <c r="I7" s="8">
        <v>28200</v>
      </c>
      <c r="J7" s="8">
        <v>10000</v>
      </c>
      <c r="K7" s="8"/>
      <c r="L7" s="8"/>
      <c r="M7" s="41">
        <f t="shared" si="0"/>
        <v>31798</v>
      </c>
    </row>
    <row r="8" spans="1:13" ht="15">
      <c r="A8" s="5">
        <v>500</v>
      </c>
      <c r="B8" s="5" t="s">
        <v>447</v>
      </c>
      <c r="C8" s="40">
        <v>30828</v>
      </c>
      <c r="D8" s="41"/>
      <c r="E8" s="41">
        <v>5700</v>
      </c>
      <c r="F8" s="41">
        <v>7160</v>
      </c>
      <c r="G8" s="41">
        <v>17370</v>
      </c>
      <c r="H8" s="41">
        <v>570</v>
      </c>
      <c r="I8" s="41">
        <v>12300</v>
      </c>
      <c r="J8" s="41"/>
      <c r="K8" s="41"/>
      <c r="L8" s="41">
        <v>18500</v>
      </c>
      <c r="M8" s="41">
        <f t="shared" si="0"/>
        <v>30828</v>
      </c>
    </row>
    <row r="9" spans="1:13" ht="15">
      <c r="A9" s="5">
        <v>600</v>
      </c>
      <c r="B9" s="5" t="s">
        <v>448</v>
      </c>
      <c r="C9" s="40">
        <v>42459</v>
      </c>
      <c r="D9" s="8"/>
      <c r="E9" s="8">
        <v>5540</v>
      </c>
      <c r="F9" s="8">
        <v>16224</v>
      </c>
      <c r="G9" s="8">
        <v>21525</v>
      </c>
      <c r="H9" s="8">
        <v>1250</v>
      </c>
      <c r="I9" s="8">
        <v>27789</v>
      </c>
      <c r="J9" s="8">
        <v>15000</v>
      </c>
      <c r="K9" s="8">
        <v>1750</v>
      </c>
      <c r="L9" s="8"/>
      <c r="M9" s="41">
        <f t="shared" si="0"/>
        <v>42459</v>
      </c>
    </row>
    <row r="10" spans="1:14" ht="15">
      <c r="A10" s="5">
        <v>700</v>
      </c>
      <c r="B10" s="5" t="s">
        <v>449</v>
      </c>
      <c r="C10" s="40">
        <v>38249</v>
      </c>
      <c r="D10" s="41"/>
      <c r="E10" s="41">
        <v>22737</v>
      </c>
      <c r="F10" s="41">
        <v>3300</v>
      </c>
      <c r="G10" s="41">
        <v>11712</v>
      </c>
      <c r="H10" s="41">
        <v>500</v>
      </c>
      <c r="I10" s="41">
        <v>28875</v>
      </c>
      <c r="J10" s="41">
        <v>6250</v>
      </c>
      <c r="K10" s="41">
        <v>2500</v>
      </c>
      <c r="L10" s="41">
        <v>625</v>
      </c>
      <c r="M10" s="41">
        <f t="shared" si="0"/>
        <v>38249</v>
      </c>
      <c r="N10" s="41"/>
    </row>
    <row r="11" spans="1:13" ht="15">
      <c r="A11" s="5">
        <v>800</v>
      </c>
      <c r="B11" s="5" t="s">
        <v>450</v>
      </c>
      <c r="C11" s="40">
        <v>28031</v>
      </c>
      <c r="D11" s="8"/>
      <c r="E11" s="25">
        <v>16150</v>
      </c>
      <c r="F11" s="25">
        <v>2381</v>
      </c>
      <c r="G11" s="25">
        <v>9500</v>
      </c>
      <c r="H11" s="8"/>
      <c r="I11" s="25">
        <v>14031</v>
      </c>
      <c r="J11" s="8">
        <v>10500</v>
      </c>
      <c r="K11" s="8"/>
      <c r="L11" s="8">
        <v>3500</v>
      </c>
      <c r="M11" s="41">
        <f t="shared" si="0"/>
        <v>28031</v>
      </c>
    </row>
    <row r="12" spans="1:13" ht="15">
      <c r="A12" s="5">
        <v>900</v>
      </c>
      <c r="B12" s="5" t="s">
        <v>451</v>
      </c>
      <c r="C12" s="40">
        <v>17927</v>
      </c>
      <c r="D12" s="8"/>
      <c r="E12" s="8">
        <v>9000</v>
      </c>
      <c r="F12" s="8">
        <v>11400</v>
      </c>
      <c r="G12" s="8">
        <v>2000</v>
      </c>
      <c r="H12" s="8"/>
      <c r="I12" s="41">
        <v>18400</v>
      </c>
      <c r="J12" s="8">
        <v>4000</v>
      </c>
      <c r="K12" s="8"/>
      <c r="L12" s="8"/>
      <c r="M12" s="41">
        <f t="shared" si="0"/>
        <v>17927</v>
      </c>
    </row>
    <row r="13" spans="1:13" ht="15">
      <c r="A13" s="5">
        <v>1000</v>
      </c>
      <c r="B13" s="5" t="s">
        <v>452</v>
      </c>
      <c r="C13" s="40">
        <v>28031</v>
      </c>
      <c r="D13" s="8"/>
      <c r="E13" s="8">
        <v>160</v>
      </c>
      <c r="F13" s="8">
        <v>623</v>
      </c>
      <c r="G13" s="8">
        <v>27857</v>
      </c>
      <c r="H13" s="8"/>
      <c r="I13" s="25">
        <v>21680</v>
      </c>
      <c r="J13" s="8">
        <v>4000</v>
      </c>
      <c r="K13" s="8"/>
      <c r="L13" s="8">
        <v>2960</v>
      </c>
      <c r="M13" s="41">
        <f t="shared" si="0"/>
        <v>28031</v>
      </c>
    </row>
    <row r="14" spans="1:13" ht="15">
      <c r="A14" s="5">
        <v>1100</v>
      </c>
      <c r="B14" s="5" t="s">
        <v>453</v>
      </c>
      <c r="C14" s="40">
        <v>69928</v>
      </c>
      <c r="D14" s="8"/>
      <c r="E14" s="25">
        <v>50128</v>
      </c>
      <c r="F14" s="25">
        <v>3700</v>
      </c>
      <c r="G14" s="25">
        <v>10600</v>
      </c>
      <c r="H14" s="25">
        <v>5500</v>
      </c>
      <c r="I14" s="25">
        <v>30000</v>
      </c>
      <c r="J14" s="8">
        <v>39928</v>
      </c>
      <c r="K14" s="8"/>
      <c r="L14" s="8"/>
      <c r="M14" s="41">
        <f t="shared" si="0"/>
        <v>69928</v>
      </c>
    </row>
    <row r="15" spans="1:13" ht="15">
      <c r="A15" s="5">
        <v>1200</v>
      </c>
      <c r="B15" s="5" t="s">
        <v>454</v>
      </c>
      <c r="C15" s="40">
        <v>78148</v>
      </c>
      <c r="D15" s="8"/>
      <c r="E15" s="8">
        <v>24200</v>
      </c>
      <c r="F15" s="8">
        <v>12000</v>
      </c>
      <c r="G15" s="8">
        <v>38300</v>
      </c>
      <c r="H15" s="8">
        <v>3500</v>
      </c>
      <c r="I15" s="8">
        <v>51000</v>
      </c>
      <c r="J15" s="8">
        <v>27000</v>
      </c>
      <c r="K15" s="8"/>
      <c r="L15" s="8"/>
      <c r="M15" s="41">
        <f t="shared" si="0"/>
        <v>78148</v>
      </c>
    </row>
    <row r="16" spans="1:13" ht="15">
      <c r="A16" s="5">
        <v>1400</v>
      </c>
      <c r="B16" s="5" t="s">
        <v>455</v>
      </c>
      <c r="C16" s="40">
        <v>17834</v>
      </c>
      <c r="D16" s="8"/>
      <c r="E16" s="8"/>
      <c r="F16" s="8"/>
      <c r="G16" s="8"/>
      <c r="H16" s="8"/>
      <c r="I16" s="8"/>
      <c r="J16" s="8"/>
      <c r="K16" s="8"/>
      <c r="L16" s="8"/>
      <c r="M16" s="41">
        <f t="shared" si="0"/>
      </c>
    </row>
    <row r="17" spans="1:13" ht="15">
      <c r="A17" s="5">
        <v>1500</v>
      </c>
      <c r="B17" s="5" t="s">
        <v>456</v>
      </c>
      <c r="C17" s="40">
        <v>41561</v>
      </c>
      <c r="D17" s="8"/>
      <c r="E17" s="8">
        <v>3700</v>
      </c>
      <c r="F17" s="8">
        <v>12000</v>
      </c>
      <c r="G17" s="8">
        <v>25900</v>
      </c>
      <c r="H17" s="8"/>
      <c r="I17" s="8">
        <v>36800</v>
      </c>
      <c r="J17" s="8">
        <v>4800</v>
      </c>
      <c r="K17" s="8"/>
      <c r="L17" s="8"/>
      <c r="M17" s="41">
        <f t="shared" si="0"/>
        <v>41561</v>
      </c>
    </row>
    <row r="18" spans="1:13" ht="15">
      <c r="A18" s="5">
        <v>1600</v>
      </c>
      <c r="B18" s="5" t="s">
        <v>457</v>
      </c>
      <c r="C18" s="40">
        <v>47772</v>
      </c>
      <c r="D18" s="8"/>
      <c r="E18" s="8"/>
      <c r="F18" s="8"/>
      <c r="G18" s="8"/>
      <c r="H18" s="8"/>
      <c r="I18" s="8"/>
      <c r="J18" s="8"/>
      <c r="K18" s="8"/>
      <c r="L18" s="8"/>
      <c r="M18" s="41">
        <f t="shared" si="0"/>
      </c>
    </row>
    <row r="19" spans="1:13" ht="15">
      <c r="A19" s="5">
        <v>1700</v>
      </c>
      <c r="B19" s="5" t="s">
        <v>458</v>
      </c>
      <c r="C19" s="40">
        <v>21836</v>
      </c>
      <c r="D19" s="8"/>
      <c r="E19" s="8">
        <v>3865</v>
      </c>
      <c r="F19" s="8">
        <v>5710</v>
      </c>
      <c r="G19" s="8">
        <v>9566</v>
      </c>
      <c r="H19" s="8">
        <v>2650</v>
      </c>
      <c r="I19" s="8">
        <v>15836</v>
      </c>
      <c r="J19" s="8">
        <v>6000</v>
      </c>
      <c r="K19" s="8"/>
      <c r="L19" s="8"/>
      <c r="M19" s="41">
        <f t="shared" si="0"/>
        <v>21836</v>
      </c>
    </row>
    <row r="20" spans="1:13" ht="15">
      <c r="A20" s="5">
        <v>1800</v>
      </c>
      <c r="B20" s="5" t="s">
        <v>459</v>
      </c>
      <c r="C20" s="40">
        <v>39426</v>
      </c>
      <c r="D20" s="8"/>
      <c r="E20" s="8">
        <v>9800</v>
      </c>
      <c r="F20" s="8">
        <v>20000</v>
      </c>
      <c r="G20" s="8">
        <v>9600</v>
      </c>
      <c r="H20" s="8"/>
      <c r="I20" s="8">
        <v>29800</v>
      </c>
      <c r="J20" s="8"/>
      <c r="K20" s="8">
        <v>7000</v>
      </c>
      <c r="L20" s="8">
        <v>2600</v>
      </c>
      <c r="M20" s="41">
        <f t="shared" si="0"/>
        <v>39426</v>
      </c>
    </row>
    <row r="21" spans="1:13" ht="15">
      <c r="A21" s="5">
        <v>1900</v>
      </c>
      <c r="B21" s="5" t="s">
        <v>460</v>
      </c>
      <c r="C21" s="40">
        <v>25994</v>
      </c>
      <c r="D21" s="8"/>
      <c r="E21" s="8"/>
      <c r="F21" s="8">
        <v>13970</v>
      </c>
      <c r="G21" s="8">
        <v>12024</v>
      </c>
      <c r="H21" s="8"/>
      <c r="I21" s="8">
        <v>2991</v>
      </c>
      <c r="J21" s="8">
        <v>18000</v>
      </c>
      <c r="K21" s="8">
        <v>876</v>
      </c>
      <c r="L21" s="8">
        <v>4127</v>
      </c>
      <c r="M21" s="41">
        <f t="shared" si="0"/>
        <v>25994</v>
      </c>
    </row>
    <row r="22" spans="1:13" ht="15">
      <c r="A22" s="5">
        <v>2000</v>
      </c>
      <c r="B22" s="5" t="s">
        <v>461</v>
      </c>
      <c r="C22" s="40">
        <v>12166</v>
      </c>
      <c r="E22" s="8">
        <v>2660</v>
      </c>
      <c r="F22" s="8">
        <v>5250</v>
      </c>
      <c r="G22" s="8">
        <v>3250</v>
      </c>
      <c r="H22" s="8">
        <v>1000</v>
      </c>
      <c r="I22" s="8">
        <v>6080</v>
      </c>
      <c r="J22" s="8">
        <v>6080</v>
      </c>
      <c r="K22" s="8"/>
      <c r="L22" s="8"/>
      <c r="M22" s="41">
        <f t="shared" si="0"/>
        <v>12166</v>
      </c>
    </row>
    <row r="23" spans="1:13" ht="15.75" thickBot="1">
      <c r="A23" s="11"/>
      <c r="B23" s="11" t="s">
        <v>424</v>
      </c>
      <c r="C23" s="23">
        <f>SUM(C4:C22)</f>
        <v>800000</v>
      </c>
      <c r="D23" s="23">
        <f aca="true" t="shared" si="1" ref="D23:L23">SUM(D4:D22)</f>
        <v>0</v>
      </c>
      <c r="E23" s="23">
        <f>SUM(E4:E22)</f>
        <v>161923.87900000002</v>
      </c>
      <c r="F23" s="23">
        <f t="shared" si="1"/>
        <v>186119.12099999998</v>
      </c>
      <c r="G23" s="23">
        <f t="shared" si="1"/>
        <v>240679</v>
      </c>
      <c r="H23" s="23">
        <f t="shared" si="1"/>
        <v>14970</v>
      </c>
      <c r="I23" s="23">
        <f t="shared" si="1"/>
        <v>411582</v>
      </c>
      <c r="J23" s="23">
        <f t="shared" si="1"/>
        <v>151558</v>
      </c>
      <c r="K23" s="23">
        <f t="shared" si="1"/>
        <v>12126</v>
      </c>
      <c r="L23" s="23">
        <f t="shared" si="1"/>
        <v>32312</v>
      </c>
      <c r="M23" s="23">
        <f>SUM(M4:M22)</f>
        <v>594218</v>
      </c>
    </row>
    <row r="24" spans="4:8" ht="15">
      <c r="D24" s="46"/>
      <c r="E24" s="46"/>
      <c r="F24" s="46"/>
      <c r="G24" s="46"/>
      <c r="H24" s="46"/>
    </row>
    <row r="25" spans="1:8" ht="15">
      <c r="A25" s="56" t="s">
        <v>476</v>
      </c>
      <c r="B25" s="56"/>
      <c r="C25" s="56"/>
      <c r="D25" s="57"/>
      <c r="E25" s="41">
        <f>100*M23/(C23-C6)</f>
        <v>84.33229494120903</v>
      </c>
      <c r="F25" s="44"/>
      <c r="G25" s="44"/>
      <c r="H25" s="44"/>
    </row>
    <row r="26" spans="1:9" ht="15">
      <c r="A26" s="44"/>
      <c r="B26" s="44"/>
      <c r="C26" s="44"/>
      <c r="D26" s="44"/>
      <c r="E26" s="44"/>
      <c r="F26" s="44"/>
      <c r="G26" s="44"/>
      <c r="H26" s="44"/>
      <c r="I26" s="43"/>
    </row>
    <row r="27" spans="1:9" ht="15">
      <c r="A27" s="44"/>
      <c r="B27" s="44"/>
      <c r="C27" s="44"/>
      <c r="D27" s="44"/>
      <c r="E27" s="44"/>
      <c r="F27" s="44"/>
      <c r="G27" s="44"/>
      <c r="H27" s="44"/>
      <c r="I27" s="44"/>
    </row>
    <row r="28" spans="1:9" ht="15">
      <c r="A28" s="44"/>
      <c r="B28" s="44"/>
      <c r="C28" s="44"/>
      <c r="D28" s="44"/>
      <c r="E28" s="44"/>
      <c r="F28" s="44"/>
      <c r="G28" s="44"/>
      <c r="H28" s="44"/>
      <c r="I28" s="44"/>
    </row>
    <row r="29" spans="1:9" ht="15">
      <c r="A29" s="44"/>
      <c r="B29" s="44"/>
      <c r="C29" s="44"/>
      <c r="D29" s="44"/>
      <c r="E29" s="44"/>
      <c r="F29" s="44"/>
      <c r="G29" s="44"/>
      <c r="H29" s="44"/>
      <c r="I29" s="44"/>
    </row>
    <row r="30" spans="1:8" ht="15">
      <c r="A30" s="44"/>
      <c r="B30" s="44"/>
      <c r="C30" s="44"/>
      <c r="D30" s="44"/>
      <c r="E30" s="44"/>
      <c r="F30" s="44"/>
      <c r="G30" s="44"/>
      <c r="H30" s="44"/>
    </row>
    <row r="31" spans="1:8" ht="15">
      <c r="A31" s="44"/>
      <c r="B31" s="44"/>
      <c r="C31" s="44"/>
      <c r="D31" s="44"/>
      <c r="E31" s="44"/>
      <c r="F31" s="44"/>
      <c r="G31" s="44"/>
      <c r="H31" s="44"/>
    </row>
    <row r="32" spans="1:8" ht="15">
      <c r="A32" s="44"/>
      <c r="B32" s="44"/>
      <c r="C32" s="44"/>
      <c r="D32" s="44"/>
      <c r="E32" s="44"/>
      <c r="F32" s="44"/>
      <c r="G32" s="44"/>
      <c r="H32" s="44"/>
    </row>
    <row r="33" spans="1:8" ht="15">
      <c r="A33" s="44"/>
      <c r="B33" s="44"/>
      <c r="C33" s="44"/>
      <c r="D33" s="44"/>
      <c r="E33" s="44"/>
      <c r="F33" s="44"/>
      <c r="G33" s="44"/>
      <c r="H33" s="44"/>
    </row>
    <row r="34" spans="1:8" ht="15">
      <c r="A34" s="44"/>
      <c r="B34" s="44"/>
      <c r="C34" s="44"/>
      <c r="D34" s="44"/>
      <c r="E34" s="44"/>
      <c r="F34" s="44"/>
      <c r="G34" s="44"/>
      <c r="H34" s="44"/>
    </row>
    <row r="35" spans="1:8" ht="15">
      <c r="A35" s="44"/>
      <c r="B35" s="44"/>
      <c r="C35" s="44"/>
      <c r="D35" s="44"/>
      <c r="E35" s="44"/>
      <c r="F35" s="44"/>
      <c r="G35" s="44"/>
      <c r="H35" s="44"/>
    </row>
    <row r="36" spans="1:8" ht="15">
      <c r="A36" s="44"/>
      <c r="B36" s="44"/>
      <c r="C36" s="44"/>
      <c r="D36" s="44"/>
      <c r="E36" s="44"/>
      <c r="F36" s="44"/>
      <c r="G36" s="44"/>
      <c r="H36" s="44"/>
    </row>
    <row r="37" spans="1:8" ht="15">
      <c r="A37" s="44"/>
      <c r="B37" s="44"/>
      <c r="C37" s="44"/>
      <c r="D37" s="44"/>
      <c r="E37" s="44"/>
      <c r="F37" s="44"/>
      <c r="G37" s="44"/>
      <c r="H37" s="44"/>
    </row>
    <row r="38" spans="1:8" ht="15">
      <c r="A38" s="44"/>
      <c r="B38" s="44"/>
      <c r="C38" s="44"/>
      <c r="D38" s="44"/>
      <c r="E38" s="44"/>
      <c r="F38" s="44"/>
      <c r="G38" s="44"/>
      <c r="H38" s="44"/>
    </row>
    <row r="39" spans="1:8" ht="15">
      <c r="A39" s="44"/>
      <c r="B39" s="44"/>
      <c r="C39" s="44"/>
      <c r="D39" s="44"/>
      <c r="E39" s="44"/>
      <c r="F39" s="44"/>
      <c r="G39" s="44"/>
      <c r="H39" s="44"/>
    </row>
    <row r="40" spans="1:8" ht="15">
      <c r="A40" s="44"/>
      <c r="B40" s="44"/>
      <c r="C40" s="44"/>
      <c r="D40" s="44"/>
      <c r="E40" s="44"/>
      <c r="F40" s="44"/>
      <c r="G40" s="44"/>
      <c r="H40" s="44"/>
    </row>
  </sheetData>
  <sheetProtection/>
  <mergeCells count="2">
    <mergeCell ref="D1:H1"/>
    <mergeCell ref="I1:L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0"/>
  <sheetViews>
    <sheetView zoomScale="90" zoomScaleNormal="90" zoomScalePageLayoutView="0" workbookViewId="0" topLeftCell="A1">
      <pane xSplit="3" ySplit="3" topLeftCell="D4" activePane="bottomRight" state="frozen"/>
      <selection pane="topLeft" activeCell="G60" sqref="G60"/>
      <selection pane="topRight" activeCell="G60" sqref="G60"/>
      <selection pane="bottomLeft" activeCell="G60" sqref="G60"/>
      <selection pane="bottomRight"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1901</v>
      </c>
      <c r="B4" s="5" t="s">
        <v>380</v>
      </c>
      <c r="C4" s="20">
        <v>15516.81</v>
      </c>
      <c r="D4" s="9"/>
      <c r="E4" s="9">
        <v>2000</v>
      </c>
      <c r="F4" s="9">
        <v>13517</v>
      </c>
      <c r="G4" s="9"/>
      <c r="H4" s="9"/>
      <c r="I4" s="9"/>
      <c r="J4" s="9">
        <v>11000</v>
      </c>
      <c r="K4" s="9"/>
      <c r="L4" s="9">
        <v>2217</v>
      </c>
      <c r="M4" s="9">
        <v>2300</v>
      </c>
      <c r="N4" s="9"/>
    </row>
    <row r="5" spans="1:14" ht="12.75">
      <c r="A5" s="4">
        <v>1902</v>
      </c>
      <c r="B5" s="5" t="s">
        <v>381</v>
      </c>
      <c r="C5" s="20">
        <v>44227.42</v>
      </c>
      <c r="D5" s="9"/>
      <c r="E5" s="9">
        <v>9650</v>
      </c>
      <c r="F5" s="9">
        <v>7350</v>
      </c>
      <c r="G5" s="9">
        <v>24100</v>
      </c>
      <c r="H5" s="9"/>
      <c r="I5" s="9">
        <v>3450</v>
      </c>
      <c r="J5" s="9">
        <v>10350</v>
      </c>
      <c r="K5" s="9">
        <v>850</v>
      </c>
      <c r="L5" s="9">
        <v>11500</v>
      </c>
      <c r="M5" s="9">
        <v>10450</v>
      </c>
      <c r="N5" s="9">
        <v>4500</v>
      </c>
    </row>
    <row r="6" spans="1:14" ht="15">
      <c r="A6" s="4">
        <v>1911</v>
      </c>
      <c r="B6" s="5" t="s">
        <v>382</v>
      </c>
      <c r="C6" s="20">
        <v>2014.33</v>
      </c>
      <c r="D6" s="9"/>
      <c r="E6" s="35">
        <v>1014</v>
      </c>
      <c r="F6" s="9"/>
      <c r="G6" s="9">
        <v>1000</v>
      </c>
      <c r="H6" s="9"/>
      <c r="I6" s="9"/>
      <c r="J6" s="9">
        <v>1014</v>
      </c>
      <c r="K6" s="9"/>
      <c r="L6" s="9"/>
      <c r="M6" s="9"/>
      <c r="N6" s="9">
        <v>1000</v>
      </c>
    </row>
    <row r="7" spans="1:14" ht="12.75">
      <c r="A7" s="4">
        <v>1913</v>
      </c>
      <c r="B7" s="5" t="s">
        <v>383</v>
      </c>
      <c r="C7" s="20">
        <v>1910.33</v>
      </c>
      <c r="D7" s="9"/>
      <c r="E7" s="51">
        <v>910</v>
      </c>
      <c r="F7" s="9">
        <v>1000</v>
      </c>
      <c r="G7" s="9"/>
      <c r="H7" s="9"/>
      <c r="I7" s="9"/>
      <c r="J7" s="9">
        <v>1000</v>
      </c>
      <c r="K7" s="9">
        <v>910</v>
      </c>
      <c r="L7" s="9"/>
      <c r="M7" s="9"/>
      <c r="N7" s="9"/>
    </row>
    <row r="8" spans="1:14" ht="12.75">
      <c r="A8" s="4">
        <v>1915</v>
      </c>
      <c r="B8" s="5" t="s">
        <v>384</v>
      </c>
      <c r="C8" s="20">
        <v>338.85</v>
      </c>
      <c r="D8" s="9">
        <v>339</v>
      </c>
      <c r="E8" s="51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4">
        <v>1917</v>
      </c>
      <c r="B9" s="5" t="s">
        <v>385</v>
      </c>
      <c r="C9" s="20">
        <v>993.08</v>
      </c>
      <c r="D9" s="9">
        <v>575</v>
      </c>
      <c r="E9" s="51"/>
      <c r="F9" s="9">
        <v>293</v>
      </c>
      <c r="G9" s="9">
        <v>125</v>
      </c>
      <c r="H9" s="9"/>
      <c r="I9" s="9">
        <v>125</v>
      </c>
      <c r="J9" s="9"/>
      <c r="K9" s="9">
        <v>293</v>
      </c>
      <c r="L9" s="9"/>
      <c r="M9" s="9"/>
      <c r="N9" s="9"/>
    </row>
    <row r="10" spans="1:14" ht="12.75">
      <c r="A10" s="4">
        <v>1919</v>
      </c>
      <c r="B10" s="5" t="s">
        <v>386</v>
      </c>
      <c r="C10" s="20">
        <v>774.33</v>
      </c>
      <c r="D10" s="9"/>
      <c r="E10" s="51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4">
        <v>1920</v>
      </c>
      <c r="B11" s="5" t="s">
        <v>387</v>
      </c>
      <c r="C11" s="20">
        <v>676.36</v>
      </c>
      <c r="D11" s="9">
        <v>100</v>
      </c>
      <c r="E11" s="51">
        <v>300</v>
      </c>
      <c r="F11" s="9">
        <v>150</v>
      </c>
      <c r="G11" s="9">
        <v>120</v>
      </c>
      <c r="H11" s="9"/>
      <c r="I11" s="9"/>
      <c r="J11" s="9"/>
      <c r="K11" s="9">
        <v>150</v>
      </c>
      <c r="L11" s="9"/>
      <c r="M11" s="9">
        <v>120</v>
      </c>
      <c r="N11" s="9">
        <v>300</v>
      </c>
    </row>
    <row r="12" spans="1:14" ht="12.75">
      <c r="A12" s="4">
        <v>1922</v>
      </c>
      <c r="B12" s="5" t="s">
        <v>388</v>
      </c>
      <c r="C12" s="20">
        <v>2652.45</v>
      </c>
      <c r="D12" s="9"/>
      <c r="E12" s="9">
        <v>1977</v>
      </c>
      <c r="F12" s="9"/>
      <c r="G12" s="9"/>
      <c r="H12" s="9">
        <v>335</v>
      </c>
      <c r="I12" s="9"/>
      <c r="J12" s="9"/>
      <c r="K12" s="9">
        <v>435</v>
      </c>
      <c r="L12" s="9"/>
      <c r="M12" s="9">
        <v>1177</v>
      </c>
      <c r="N12" s="9">
        <v>700</v>
      </c>
    </row>
    <row r="13" spans="1:14" ht="12.75">
      <c r="A13" s="4">
        <v>1923</v>
      </c>
      <c r="B13" s="5" t="s">
        <v>389</v>
      </c>
      <c r="C13" s="20">
        <v>1464.12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4">
        <v>1924</v>
      </c>
      <c r="B14" s="5" t="s">
        <v>390</v>
      </c>
      <c r="C14" s="20">
        <v>4366.85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>
      <c r="A15" s="4">
        <v>1925</v>
      </c>
      <c r="B15" s="5" t="s">
        <v>391</v>
      </c>
      <c r="C15" s="20">
        <v>2247.84</v>
      </c>
      <c r="D15" s="9"/>
      <c r="E15" s="9"/>
      <c r="F15" s="35">
        <v>1625</v>
      </c>
      <c r="G15" s="35">
        <v>623</v>
      </c>
      <c r="H15" s="9"/>
      <c r="I15" s="64"/>
      <c r="J15" s="9"/>
      <c r="K15" s="9">
        <v>870</v>
      </c>
      <c r="L15" s="9">
        <v>1590</v>
      </c>
      <c r="M15" s="9"/>
      <c r="N15" s="9"/>
    </row>
    <row r="16" spans="1:14" ht="12.75">
      <c r="A16" s="4">
        <v>1926</v>
      </c>
      <c r="B16" s="5" t="s">
        <v>392</v>
      </c>
      <c r="C16" s="20">
        <v>820.63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4">
        <v>1927</v>
      </c>
      <c r="B17" s="5" t="s">
        <v>393</v>
      </c>
      <c r="C17" s="20">
        <v>1046.76</v>
      </c>
      <c r="D17" s="9"/>
      <c r="E17" s="9"/>
      <c r="F17" s="9">
        <v>50</v>
      </c>
      <c r="G17" s="9">
        <v>1000</v>
      </c>
      <c r="H17" s="9"/>
      <c r="I17" s="9"/>
      <c r="J17" s="9">
        <v>50</v>
      </c>
      <c r="K17" s="9"/>
      <c r="L17" s="9">
        <v>800</v>
      </c>
      <c r="M17" s="9">
        <v>100</v>
      </c>
      <c r="N17" s="9">
        <v>100</v>
      </c>
    </row>
    <row r="18" spans="1:14" ht="12.75">
      <c r="A18" s="4">
        <v>1928</v>
      </c>
      <c r="B18" s="5" t="s">
        <v>394</v>
      </c>
      <c r="C18" s="20">
        <v>628.72</v>
      </c>
      <c r="D18" s="9"/>
      <c r="E18" s="9"/>
      <c r="F18" s="9">
        <v>569</v>
      </c>
      <c r="G18" s="9">
        <v>60</v>
      </c>
      <c r="H18" s="9"/>
      <c r="I18" s="9"/>
      <c r="J18" s="9">
        <v>149</v>
      </c>
      <c r="K18" s="9">
        <v>330</v>
      </c>
      <c r="L18" s="9"/>
      <c r="M18" s="9"/>
      <c r="N18" s="9">
        <v>150</v>
      </c>
    </row>
    <row r="19" spans="1:14" ht="12.75">
      <c r="A19" s="4">
        <v>1929</v>
      </c>
      <c r="B19" s="5" t="s">
        <v>395</v>
      </c>
      <c r="C19" s="20">
        <v>629.4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4">
        <v>1931</v>
      </c>
      <c r="B20" s="5" t="s">
        <v>396</v>
      </c>
      <c r="C20" s="20">
        <v>7483.63</v>
      </c>
      <c r="D20" s="9"/>
      <c r="E20" s="9"/>
      <c r="F20" s="9">
        <v>6424</v>
      </c>
      <c r="G20" s="9">
        <v>460</v>
      </c>
      <c r="H20" s="9">
        <v>600</v>
      </c>
      <c r="I20" s="9"/>
      <c r="J20" s="9">
        <v>6424</v>
      </c>
      <c r="K20" s="9">
        <v>950</v>
      </c>
      <c r="L20" s="9"/>
      <c r="M20" s="9"/>
      <c r="N20" s="9"/>
    </row>
    <row r="21" spans="1:14" ht="12.75">
      <c r="A21" s="4">
        <v>1933</v>
      </c>
      <c r="B21" s="5" t="s">
        <v>397</v>
      </c>
      <c r="C21" s="20">
        <v>3691.15</v>
      </c>
      <c r="D21" s="9"/>
      <c r="E21" s="9">
        <v>1807</v>
      </c>
      <c r="F21" s="9">
        <v>145</v>
      </c>
      <c r="G21" s="9">
        <v>1059</v>
      </c>
      <c r="H21" s="9">
        <v>430</v>
      </c>
      <c r="I21" s="9">
        <v>184</v>
      </c>
      <c r="J21" s="9">
        <v>491</v>
      </c>
      <c r="K21" s="9">
        <v>2686</v>
      </c>
      <c r="L21" s="9"/>
      <c r="M21" s="9">
        <v>40</v>
      </c>
      <c r="N21" s="9">
        <v>40</v>
      </c>
    </row>
    <row r="22" spans="1:14" ht="12.75">
      <c r="A22" s="4">
        <v>1936</v>
      </c>
      <c r="B22" s="5" t="s">
        <v>398</v>
      </c>
      <c r="C22" s="20">
        <v>1598.31</v>
      </c>
      <c r="D22" s="9"/>
      <c r="E22" s="9"/>
      <c r="F22" s="9"/>
      <c r="G22" s="9">
        <v>180</v>
      </c>
      <c r="H22" s="9"/>
      <c r="I22" s="9"/>
      <c r="J22" s="9">
        <v>120</v>
      </c>
      <c r="K22" s="9">
        <v>60</v>
      </c>
      <c r="L22" s="9"/>
      <c r="M22" s="9"/>
      <c r="N22" s="9"/>
    </row>
    <row r="23" spans="1:14" ht="12.75">
      <c r="A23" s="4">
        <v>1938</v>
      </c>
      <c r="B23" s="5" t="s">
        <v>399</v>
      </c>
      <c r="C23" s="20">
        <v>2143.84</v>
      </c>
      <c r="D23" s="9"/>
      <c r="E23" s="9"/>
      <c r="F23" s="9">
        <v>500</v>
      </c>
      <c r="G23" s="9">
        <v>1644</v>
      </c>
      <c r="H23" s="9"/>
      <c r="I23" s="9"/>
      <c r="J23" s="9">
        <v>1500</v>
      </c>
      <c r="K23" s="9"/>
      <c r="L23" s="9">
        <v>500</v>
      </c>
      <c r="M23" s="9"/>
      <c r="N23" s="9">
        <v>144</v>
      </c>
    </row>
    <row r="24" spans="1:14" ht="12.75">
      <c r="A24" s="4">
        <v>1939</v>
      </c>
      <c r="B24" s="5" t="s">
        <v>400</v>
      </c>
      <c r="C24" s="20">
        <v>1257.45</v>
      </c>
      <c r="D24" s="9">
        <v>343</v>
      </c>
      <c r="E24" s="9">
        <v>1150</v>
      </c>
      <c r="F24" s="9"/>
      <c r="G24" s="9">
        <v>450</v>
      </c>
      <c r="H24" s="9"/>
      <c r="I24" s="9"/>
      <c r="J24" s="9">
        <v>1150</v>
      </c>
      <c r="K24" s="9"/>
      <c r="L24" s="9">
        <v>450</v>
      </c>
      <c r="M24" s="9"/>
      <c r="N24" s="9"/>
    </row>
    <row r="25" spans="1:14" ht="12.75">
      <c r="A25" s="4">
        <v>1940</v>
      </c>
      <c r="B25" s="5" t="s">
        <v>401</v>
      </c>
      <c r="C25" s="20">
        <v>1511.76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4">
        <v>1941</v>
      </c>
      <c r="B26" s="5" t="s">
        <v>402</v>
      </c>
      <c r="C26" s="20">
        <v>1955.29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4">
        <v>1942</v>
      </c>
      <c r="B27" s="5" t="s">
        <v>403</v>
      </c>
      <c r="C27" s="20">
        <v>3130.2</v>
      </c>
      <c r="D27" s="9"/>
      <c r="E27" s="9">
        <v>150</v>
      </c>
      <c r="F27" s="9">
        <v>2565</v>
      </c>
      <c r="G27" s="9">
        <v>415</v>
      </c>
      <c r="H27" s="9"/>
      <c r="I27" s="9">
        <v>90</v>
      </c>
      <c r="J27" s="9">
        <v>495</v>
      </c>
      <c r="K27" s="9">
        <v>325</v>
      </c>
      <c r="L27" s="9">
        <v>1370</v>
      </c>
      <c r="M27" s="9">
        <v>680</v>
      </c>
      <c r="N27" s="9">
        <v>170</v>
      </c>
    </row>
    <row r="28" spans="1:14" ht="12.75">
      <c r="A28" s="4">
        <v>1943</v>
      </c>
      <c r="B28" s="5" t="s">
        <v>404</v>
      </c>
      <c r="C28" s="20">
        <v>895.11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 hidden="1">
      <c r="A30" s="30"/>
      <c r="B30" s="30"/>
      <c r="C30" s="50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</row>
    <row r="31" spans="1:14" ht="15" hidden="1">
      <c r="A31" s="30"/>
      <c r="B31"/>
      <c r="C31" s="50"/>
      <c r="D31" s="35"/>
      <c r="E31" s="35"/>
      <c r="F31" s="35"/>
      <c r="G31" s="35"/>
      <c r="H31" s="35"/>
      <c r="I31" s="65"/>
      <c r="J31" s="8"/>
      <c r="K31" s="9"/>
      <c r="L31" s="9"/>
      <c r="M31" s="9"/>
      <c r="N31" s="9"/>
    </row>
    <row r="32" spans="1:14" ht="15" hidden="1">
      <c r="A32" s="30"/>
      <c r="B32" s="48"/>
      <c r="C32" s="50"/>
      <c r="D32" s="35"/>
      <c r="E32" s="35"/>
      <c r="F32" s="35"/>
      <c r="G32" s="35"/>
      <c r="H32" s="35"/>
      <c r="I32" s="65"/>
      <c r="J32" s="8"/>
      <c r="K32" s="9"/>
      <c r="L32" s="9"/>
      <c r="M32" s="9"/>
      <c r="N32" s="9"/>
    </row>
    <row r="33" spans="1:14" ht="15" hidden="1">
      <c r="A33" s="30"/>
      <c r="B33" s="49"/>
      <c r="C33" s="50"/>
      <c r="D33" s="35"/>
      <c r="E33" s="35"/>
      <c r="F33" s="35"/>
      <c r="G33" s="9"/>
      <c r="H33" s="35"/>
      <c r="I33" s="35"/>
      <c r="J33" s="8"/>
      <c r="K33" s="9"/>
      <c r="L33" s="9"/>
      <c r="M33" s="9"/>
      <c r="N33" s="9"/>
    </row>
    <row r="34" spans="1:14" ht="15" hidden="1">
      <c r="A34" s="30"/>
      <c r="B34" s="49"/>
      <c r="C34" s="50"/>
      <c r="D34" s="35"/>
      <c r="E34" s="35"/>
      <c r="F34" s="35"/>
      <c r="G34" s="9"/>
      <c r="H34" s="35"/>
      <c r="I34" s="35"/>
      <c r="J34" s="8"/>
      <c r="K34" s="9"/>
      <c r="L34" s="9"/>
      <c r="M34" s="9"/>
      <c r="N34" s="9"/>
    </row>
    <row r="35" spans="1:14" ht="15" hidden="1">
      <c r="A35" s="30"/>
      <c r="B35" s="49"/>
      <c r="C35" s="50"/>
      <c r="D35" s="35"/>
      <c r="E35" s="35"/>
      <c r="F35" s="35"/>
      <c r="G35" s="9"/>
      <c r="H35" s="35"/>
      <c r="I35" s="35"/>
      <c r="J35" s="8"/>
      <c r="K35" s="9"/>
      <c r="L35" s="9"/>
      <c r="M35" s="9"/>
      <c r="N35" s="9"/>
    </row>
    <row r="36" spans="2:14" ht="15" hidden="1">
      <c r="B36" s="49"/>
      <c r="C36" s="5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ht="15" hidden="1">
      <c r="B37" s="49"/>
      <c r="C37" s="5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ht="15" hidden="1">
      <c r="B38" s="49"/>
      <c r="C38" s="5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3:14" ht="12.75" hidden="1">
      <c r="C39" s="5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3:14" ht="12.75" hidden="1">
      <c r="C40" s="5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3:14" ht="12.75" hidden="1">
      <c r="C41" s="5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103975.01999999996</v>
      </c>
      <c r="D48" s="23">
        <f aca="true" t="shared" si="0" ref="D48:N48">SUM(D4:D47)</f>
        <v>1357</v>
      </c>
      <c r="E48" s="23">
        <f>SUM(E4:E47)</f>
        <v>18958</v>
      </c>
      <c r="F48" s="23">
        <f t="shared" si="0"/>
        <v>34188</v>
      </c>
      <c r="G48" s="23">
        <f t="shared" si="0"/>
        <v>31236</v>
      </c>
      <c r="H48" s="23">
        <f t="shared" si="0"/>
        <v>1365</v>
      </c>
      <c r="I48" s="23">
        <f t="shared" si="0"/>
        <v>3849</v>
      </c>
      <c r="J48" s="23">
        <f t="shared" si="0"/>
        <v>33743</v>
      </c>
      <c r="K48" s="23">
        <f t="shared" si="0"/>
        <v>7859</v>
      </c>
      <c r="L48" s="23">
        <f t="shared" si="0"/>
        <v>18427</v>
      </c>
      <c r="M48" s="23">
        <f t="shared" si="0"/>
        <v>14867</v>
      </c>
      <c r="N48" s="23">
        <f t="shared" si="0"/>
        <v>7104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83.77396801654862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0"/>
  <sheetViews>
    <sheetView zoomScale="86" zoomScaleNormal="86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4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1001</v>
      </c>
      <c r="B4" s="5" t="s">
        <v>155</v>
      </c>
      <c r="C4" s="20">
        <v>53393.91</v>
      </c>
      <c r="D4" s="9">
        <v>1000</v>
      </c>
      <c r="E4" s="9">
        <f>38635-6</f>
        <v>38629</v>
      </c>
      <c r="F4" s="9">
        <v>13765</v>
      </c>
      <c r="G4" s="9"/>
      <c r="H4" s="9"/>
      <c r="I4" s="9"/>
      <c r="J4" s="9">
        <v>8000</v>
      </c>
      <c r="K4" s="9">
        <v>18340</v>
      </c>
      <c r="L4" s="9">
        <v>1500</v>
      </c>
      <c r="M4" s="9">
        <v>22680</v>
      </c>
      <c r="N4" s="9">
        <v>2880</v>
      </c>
    </row>
    <row r="5" spans="1:14" ht="12.75">
      <c r="A5" s="4">
        <v>1002</v>
      </c>
      <c r="B5" s="5" t="s">
        <v>156</v>
      </c>
      <c r="C5" s="20">
        <v>9687.85</v>
      </c>
      <c r="D5" s="9"/>
      <c r="E5" s="9">
        <f>3560+88</f>
        <v>3648</v>
      </c>
      <c r="F5" s="9">
        <v>5540</v>
      </c>
      <c r="G5" s="9">
        <v>400</v>
      </c>
      <c r="H5" s="9">
        <v>100</v>
      </c>
      <c r="I5" s="9"/>
      <c r="J5" s="9">
        <v>2070</v>
      </c>
      <c r="K5" s="9">
        <v>1400</v>
      </c>
      <c r="L5" s="9">
        <v>4600</v>
      </c>
      <c r="M5" s="9">
        <v>1230</v>
      </c>
      <c r="N5" s="9">
        <f>300+88</f>
        <v>388</v>
      </c>
    </row>
    <row r="6" spans="1:14" ht="12.75">
      <c r="A6" s="4">
        <v>1003</v>
      </c>
      <c r="B6" s="5" t="s">
        <v>157</v>
      </c>
      <c r="C6" s="20">
        <v>6310.06</v>
      </c>
      <c r="D6" s="9" t="s">
        <v>443</v>
      </c>
      <c r="E6" s="9">
        <v>2130</v>
      </c>
      <c r="F6" s="9">
        <v>500</v>
      </c>
      <c r="G6" s="9">
        <v>2870</v>
      </c>
      <c r="H6" s="9">
        <v>810</v>
      </c>
      <c r="I6" s="9">
        <v>110</v>
      </c>
      <c r="J6" s="9">
        <v>2580</v>
      </c>
      <c r="K6" s="9">
        <v>930</v>
      </c>
      <c r="L6" s="9"/>
      <c r="M6" s="9"/>
      <c r="N6" s="9">
        <v>2690</v>
      </c>
    </row>
    <row r="7" spans="1:14" ht="12.75">
      <c r="A7" s="4">
        <v>1004</v>
      </c>
      <c r="B7" s="5" t="s">
        <v>158</v>
      </c>
      <c r="C7" s="20">
        <v>5989.99</v>
      </c>
      <c r="D7" s="9"/>
      <c r="E7" s="51">
        <v>3645</v>
      </c>
      <c r="F7" s="9">
        <v>325</v>
      </c>
      <c r="G7" s="9">
        <v>1510</v>
      </c>
      <c r="H7" s="9">
        <v>510</v>
      </c>
      <c r="I7" s="9">
        <v>495</v>
      </c>
      <c r="J7" s="9">
        <v>2175</v>
      </c>
      <c r="K7" s="9">
        <v>875</v>
      </c>
      <c r="L7" s="9">
        <v>1100</v>
      </c>
      <c r="M7" s="9">
        <v>820</v>
      </c>
      <c r="N7" s="9">
        <v>525</v>
      </c>
    </row>
    <row r="8" spans="1:14" ht="12.75">
      <c r="A8" s="4">
        <v>1014</v>
      </c>
      <c r="B8" s="5" t="s">
        <v>159</v>
      </c>
      <c r="C8" s="20">
        <v>8622.98</v>
      </c>
      <c r="D8" s="9"/>
      <c r="E8" s="51">
        <v>250</v>
      </c>
      <c r="F8" s="9">
        <v>1110</v>
      </c>
      <c r="G8" s="9">
        <v>4853</v>
      </c>
      <c r="H8" s="9">
        <v>2410</v>
      </c>
      <c r="I8" s="9"/>
      <c r="J8" s="9">
        <v>2550</v>
      </c>
      <c r="K8" s="9">
        <v>1000</v>
      </c>
      <c r="L8" s="9">
        <v>4023</v>
      </c>
      <c r="M8" s="9"/>
      <c r="N8" s="9">
        <v>1050</v>
      </c>
    </row>
    <row r="9" spans="1:14" ht="12.75">
      <c r="A9" s="4">
        <v>1017</v>
      </c>
      <c r="B9" s="5" t="s">
        <v>160</v>
      </c>
      <c r="C9" s="20">
        <v>3861.59</v>
      </c>
      <c r="D9" s="9"/>
      <c r="E9" s="51">
        <v>3862</v>
      </c>
      <c r="F9" s="9"/>
      <c r="G9" s="9"/>
      <c r="H9" s="9"/>
      <c r="I9" s="9"/>
      <c r="J9" s="9">
        <v>2381</v>
      </c>
      <c r="K9" s="9"/>
      <c r="L9" s="9"/>
      <c r="M9" s="9">
        <v>1481</v>
      </c>
      <c r="N9" s="9"/>
    </row>
    <row r="10" spans="1:14" ht="12.75">
      <c r="A10" s="4">
        <v>1018</v>
      </c>
      <c r="B10" s="5" t="s">
        <v>161</v>
      </c>
      <c r="C10" s="20">
        <v>6849.54</v>
      </c>
      <c r="D10" s="9"/>
      <c r="E10" s="51"/>
      <c r="F10" s="9"/>
      <c r="G10" s="9">
        <v>5473</v>
      </c>
      <c r="H10" s="9">
        <v>1377</v>
      </c>
      <c r="I10" s="9">
        <v>650</v>
      </c>
      <c r="J10" s="9">
        <v>2800</v>
      </c>
      <c r="K10" s="9">
        <v>600</v>
      </c>
      <c r="L10" s="9">
        <v>2180</v>
      </c>
      <c r="M10" s="9">
        <v>620</v>
      </c>
      <c r="N10" s="9"/>
    </row>
    <row r="11" spans="1:14" ht="12.75">
      <c r="A11" s="4">
        <v>1021</v>
      </c>
      <c r="B11" s="5" t="s">
        <v>162</v>
      </c>
      <c r="C11" s="20">
        <v>1464.12</v>
      </c>
      <c r="D11" s="9" t="s">
        <v>443</v>
      </c>
      <c r="E11" s="51" t="s">
        <v>443</v>
      </c>
      <c r="F11" s="9">
        <v>1464</v>
      </c>
      <c r="G11" s="9" t="s">
        <v>443</v>
      </c>
      <c r="H11" s="9" t="s">
        <v>443</v>
      </c>
      <c r="I11" s="9" t="s">
        <v>443</v>
      </c>
      <c r="J11" s="9">
        <v>1464</v>
      </c>
      <c r="K11" s="9"/>
      <c r="L11" s="9"/>
      <c r="M11" s="9"/>
      <c r="N11" s="9"/>
    </row>
    <row r="12" spans="1:14" ht="12.75">
      <c r="A12" s="4">
        <v>1026</v>
      </c>
      <c r="B12" s="5" t="s">
        <v>163</v>
      </c>
      <c r="C12" s="20">
        <v>603.23</v>
      </c>
      <c r="D12" s="9"/>
      <c r="E12" s="9">
        <v>433</v>
      </c>
      <c r="F12" s="9"/>
      <c r="G12" s="9">
        <v>170</v>
      </c>
      <c r="H12" s="9"/>
      <c r="I12" s="9"/>
      <c r="J12" s="9">
        <v>170</v>
      </c>
      <c r="K12" s="9"/>
      <c r="L12" s="9">
        <v>433</v>
      </c>
      <c r="M12" s="9"/>
      <c r="N12" s="9"/>
    </row>
    <row r="13" spans="1:14" ht="12.75">
      <c r="A13" s="4">
        <v>1027</v>
      </c>
      <c r="B13" s="5" t="s">
        <v>164</v>
      </c>
      <c r="C13" s="20">
        <v>1084.33</v>
      </c>
      <c r="D13" s="9">
        <v>634</v>
      </c>
      <c r="E13" s="9">
        <v>450</v>
      </c>
      <c r="F13" s="9"/>
      <c r="G13" s="9"/>
      <c r="H13" s="9"/>
      <c r="I13" s="9"/>
      <c r="J13" s="9">
        <f>450+284</f>
        <v>734</v>
      </c>
      <c r="K13" s="9"/>
      <c r="L13" s="9"/>
      <c r="M13" s="9"/>
      <c r="N13" s="9">
        <v>350</v>
      </c>
    </row>
    <row r="14" spans="1:14" ht="12.75">
      <c r="A14" s="4">
        <v>1029</v>
      </c>
      <c r="B14" s="5" t="s">
        <v>165</v>
      </c>
      <c r="C14" s="20">
        <v>3101.35</v>
      </c>
      <c r="D14" s="9"/>
      <c r="E14" s="9">
        <v>2400</v>
      </c>
      <c r="F14" s="9">
        <v>200</v>
      </c>
      <c r="G14" s="9">
        <v>500</v>
      </c>
      <c r="H14" s="9"/>
      <c r="I14" s="9"/>
      <c r="J14" s="9">
        <v>1300</v>
      </c>
      <c r="K14" s="9"/>
      <c r="L14" s="9">
        <v>1500</v>
      </c>
      <c r="M14" s="9"/>
      <c r="N14" s="9">
        <v>300</v>
      </c>
    </row>
    <row r="15" spans="1:14" ht="12.75">
      <c r="A15" s="4">
        <v>1032</v>
      </c>
      <c r="B15" s="5" t="s">
        <v>166</v>
      </c>
      <c r="C15" s="20">
        <v>5097.56</v>
      </c>
      <c r="D15" s="9"/>
      <c r="E15" s="63">
        <f>3995-1077</f>
        <v>2918</v>
      </c>
      <c r="F15" s="63">
        <v>2180</v>
      </c>
      <c r="G15" s="63"/>
      <c r="H15" s="63"/>
      <c r="I15" s="63">
        <v>435</v>
      </c>
      <c r="J15" s="63">
        <f>2260-600</f>
        <v>1660</v>
      </c>
      <c r="K15" s="63">
        <v>930</v>
      </c>
      <c r="L15" s="63">
        <v>1000</v>
      </c>
      <c r="M15" s="63"/>
      <c r="N15" s="63">
        <f>1550-477</f>
        <v>1073</v>
      </c>
    </row>
    <row r="16" spans="1:14" ht="12.75">
      <c r="A16" s="4">
        <v>1034</v>
      </c>
      <c r="B16" s="5" t="s">
        <v>167</v>
      </c>
      <c r="C16" s="20">
        <v>1081.65</v>
      </c>
      <c r="D16" s="9"/>
      <c r="E16" s="9">
        <v>1082</v>
      </c>
      <c r="F16" s="9"/>
      <c r="G16" s="9"/>
      <c r="H16" s="9"/>
      <c r="I16" s="9"/>
      <c r="J16" s="9"/>
      <c r="K16" s="9"/>
      <c r="L16" s="9"/>
      <c r="M16" s="9"/>
      <c r="N16" s="9">
        <v>1082</v>
      </c>
    </row>
    <row r="17" spans="1:14" ht="12.75">
      <c r="A17" s="4">
        <v>1037</v>
      </c>
      <c r="B17" s="5" t="s">
        <v>168</v>
      </c>
      <c r="C17" s="20">
        <v>3807.24</v>
      </c>
      <c r="D17" s="9"/>
      <c r="E17" s="9">
        <v>937</v>
      </c>
      <c r="F17" s="9">
        <v>772</v>
      </c>
      <c r="G17" s="9">
        <v>1900</v>
      </c>
      <c r="H17" s="9">
        <v>198</v>
      </c>
      <c r="I17" s="9">
        <v>265</v>
      </c>
      <c r="J17" s="9">
        <v>842</v>
      </c>
      <c r="K17" s="9">
        <v>435</v>
      </c>
      <c r="L17" s="9">
        <v>1500</v>
      </c>
      <c r="M17" s="9">
        <v>765</v>
      </c>
      <c r="N17" s="9"/>
    </row>
    <row r="18" spans="1:14" ht="12.75">
      <c r="A18" s="4">
        <v>1046</v>
      </c>
      <c r="B18" s="5" t="s">
        <v>169</v>
      </c>
      <c r="C18" s="20">
        <v>1168.21</v>
      </c>
      <c r="D18" s="9"/>
      <c r="E18" s="9">
        <v>568</v>
      </c>
      <c r="F18" s="9">
        <v>600</v>
      </c>
      <c r="G18" s="9"/>
      <c r="H18" s="9"/>
      <c r="I18" s="9"/>
      <c r="J18" s="9">
        <v>418</v>
      </c>
      <c r="K18" s="9"/>
      <c r="L18" s="9">
        <v>750</v>
      </c>
      <c r="M18" s="9"/>
      <c r="N18" s="9"/>
    </row>
    <row r="19" spans="4:14" ht="12.75" hidden="1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4:14" ht="12.75" hidden="1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4:14" ht="12.75" hidden="1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4:14" ht="12.75" hidden="1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4:14" ht="12.75" hidden="1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4:14" ht="12.75" hidden="1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4:14" ht="12.75" hidden="1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4:14" ht="12.75" hidden="1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4:14" ht="12.75" hidden="1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4:14" ht="12.75" hidden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112123.61</v>
      </c>
      <c r="D48" s="23">
        <f aca="true" t="shared" si="0" ref="D48:N48">SUM(D4:D47)</f>
        <v>1634</v>
      </c>
      <c r="E48" s="23">
        <f>SUM(E4:E47)</f>
        <v>60952</v>
      </c>
      <c r="F48" s="23">
        <f t="shared" si="0"/>
        <v>26456</v>
      </c>
      <c r="G48" s="23">
        <f t="shared" si="0"/>
        <v>17676</v>
      </c>
      <c r="H48" s="23">
        <f t="shared" si="0"/>
        <v>5405</v>
      </c>
      <c r="I48" s="23">
        <f t="shared" si="0"/>
        <v>1955</v>
      </c>
      <c r="J48" s="23">
        <f t="shared" si="0"/>
        <v>29144</v>
      </c>
      <c r="K48" s="23">
        <f t="shared" si="0"/>
        <v>24510</v>
      </c>
      <c r="L48" s="23">
        <f t="shared" si="0"/>
        <v>18586</v>
      </c>
      <c r="M48" s="23">
        <f t="shared" si="0"/>
        <v>27596</v>
      </c>
      <c r="N48" s="23">
        <f t="shared" si="0"/>
        <v>10338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99.99945595758109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0"/>
  <sheetViews>
    <sheetView zoomScale="86" zoomScaleNormal="86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4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701</v>
      </c>
      <c r="B4" s="5" t="s">
        <v>442</v>
      </c>
      <c r="C4" s="20">
        <v>16980.92</v>
      </c>
      <c r="D4" s="9">
        <v>3887</v>
      </c>
      <c r="E4" s="9">
        <v>8441</v>
      </c>
      <c r="F4" s="9"/>
      <c r="G4" s="9">
        <v>4389</v>
      </c>
      <c r="H4" s="9">
        <v>264</v>
      </c>
      <c r="I4" s="9">
        <v>1184</v>
      </c>
      <c r="J4" s="9">
        <v>8754</v>
      </c>
      <c r="K4" s="9"/>
      <c r="L4" s="9">
        <v>2411</v>
      </c>
      <c r="M4" s="9"/>
      <c r="N4" s="9">
        <v>733</v>
      </c>
    </row>
    <row r="5" spans="1:14" ht="12.75">
      <c r="A5" s="4">
        <v>702</v>
      </c>
      <c r="B5" s="5" t="s">
        <v>109</v>
      </c>
      <c r="C5" s="20">
        <v>6634.82</v>
      </c>
      <c r="D5" s="9">
        <v>1500</v>
      </c>
      <c r="E5" s="9">
        <v>2830</v>
      </c>
      <c r="F5" s="9">
        <v>1520</v>
      </c>
      <c r="G5" s="9">
        <v>400</v>
      </c>
      <c r="H5" s="9">
        <v>400</v>
      </c>
      <c r="I5" s="9">
        <v>1000</v>
      </c>
      <c r="J5" s="9">
        <v>2250</v>
      </c>
      <c r="K5" s="9"/>
      <c r="L5" s="9">
        <v>1000</v>
      </c>
      <c r="M5" s="9">
        <v>500</v>
      </c>
      <c r="N5" s="9">
        <v>400</v>
      </c>
    </row>
    <row r="6" spans="1:14" ht="12.75">
      <c r="A6" s="4">
        <v>704</v>
      </c>
      <c r="B6" s="5" t="s">
        <v>110</v>
      </c>
      <c r="C6" s="20">
        <v>25940.74</v>
      </c>
      <c r="D6" s="9"/>
      <c r="E6" s="9">
        <v>24641</v>
      </c>
      <c r="F6" s="9">
        <v>300</v>
      </c>
      <c r="G6" s="9">
        <v>1000</v>
      </c>
      <c r="H6" s="9"/>
      <c r="I6" s="9">
        <v>2650</v>
      </c>
      <c r="J6" s="9">
        <v>20741</v>
      </c>
      <c r="K6" s="9"/>
      <c r="L6" s="9"/>
      <c r="M6" s="9"/>
      <c r="N6" s="9">
        <v>2550</v>
      </c>
    </row>
    <row r="7" spans="1:14" ht="12.75">
      <c r="A7" s="4">
        <v>706</v>
      </c>
      <c r="B7" s="5" t="s">
        <v>111</v>
      </c>
      <c r="C7" s="20">
        <v>28652.24</v>
      </c>
      <c r="D7" s="9"/>
      <c r="E7" s="51">
        <v>8800</v>
      </c>
      <c r="F7" s="9">
        <v>12050</v>
      </c>
      <c r="G7" s="9">
        <v>7302</v>
      </c>
      <c r="H7" s="9">
        <v>500</v>
      </c>
      <c r="I7" s="9">
        <v>800</v>
      </c>
      <c r="J7" s="9">
        <v>12002</v>
      </c>
      <c r="K7" s="9"/>
      <c r="L7" s="9">
        <v>2500</v>
      </c>
      <c r="M7" s="9">
        <v>10750</v>
      </c>
      <c r="N7" s="9">
        <v>2600</v>
      </c>
    </row>
    <row r="8" spans="1:14" ht="12.75">
      <c r="A8" s="4">
        <v>709</v>
      </c>
      <c r="B8" s="5" t="s">
        <v>112</v>
      </c>
      <c r="C8" s="20">
        <v>28126.18</v>
      </c>
      <c r="D8" s="9">
        <v>134</v>
      </c>
      <c r="E8" s="51">
        <v>12571</v>
      </c>
      <c r="F8" s="9">
        <v>1372</v>
      </c>
      <c r="G8" s="9">
        <v>14049</v>
      </c>
      <c r="H8" s="9"/>
      <c r="I8" s="9">
        <v>900</v>
      </c>
      <c r="J8" s="9">
        <v>11050</v>
      </c>
      <c r="K8" s="9">
        <v>950</v>
      </c>
      <c r="L8" s="9">
        <v>5000</v>
      </c>
      <c r="M8" s="9">
        <v>3500</v>
      </c>
      <c r="N8" s="9">
        <v>6595</v>
      </c>
    </row>
    <row r="9" spans="1:14" ht="12.75">
      <c r="A9" s="4">
        <v>711</v>
      </c>
      <c r="B9" s="5" t="s">
        <v>113</v>
      </c>
      <c r="C9" s="20">
        <v>4337.32</v>
      </c>
      <c r="D9" s="9"/>
      <c r="E9" s="51">
        <v>3680</v>
      </c>
      <c r="F9" s="9">
        <v>300</v>
      </c>
      <c r="G9" s="9">
        <v>350</v>
      </c>
      <c r="H9" s="9"/>
      <c r="I9" s="9">
        <v>300</v>
      </c>
      <c r="J9" s="9">
        <v>600</v>
      </c>
      <c r="K9" s="9">
        <v>550</v>
      </c>
      <c r="L9" s="9">
        <v>1300</v>
      </c>
      <c r="M9" s="9">
        <v>700</v>
      </c>
      <c r="N9" s="9">
        <v>880</v>
      </c>
    </row>
    <row r="10" spans="1:14" ht="12.75">
      <c r="A10" s="4">
        <v>713</v>
      </c>
      <c r="B10" s="5" t="s">
        <v>114</v>
      </c>
      <c r="C10" s="20">
        <v>5455.21</v>
      </c>
      <c r="D10" s="9"/>
      <c r="E10" s="51">
        <v>1655</v>
      </c>
      <c r="F10" s="9"/>
      <c r="G10" s="9">
        <v>3800</v>
      </c>
      <c r="H10" s="9"/>
      <c r="I10" s="9"/>
      <c r="J10" s="9">
        <v>3900</v>
      </c>
      <c r="K10" s="9"/>
      <c r="L10" s="9">
        <v>655</v>
      </c>
      <c r="M10" s="9">
        <v>900</v>
      </c>
      <c r="N10" s="9"/>
    </row>
    <row r="11" spans="1:14" ht="12.75">
      <c r="A11" s="4">
        <v>714</v>
      </c>
      <c r="B11" s="5" t="s">
        <v>115</v>
      </c>
      <c r="C11" s="20">
        <v>2052.58</v>
      </c>
      <c r="D11" s="9"/>
      <c r="E11" s="51"/>
      <c r="F11" s="9">
        <v>2053</v>
      </c>
      <c r="G11" s="9"/>
      <c r="H11" s="9"/>
      <c r="I11" s="9"/>
      <c r="J11" s="9">
        <v>1553</v>
      </c>
      <c r="K11" s="9"/>
      <c r="L11" s="9"/>
      <c r="M11" s="9">
        <v>500</v>
      </c>
      <c r="N11" s="9"/>
    </row>
    <row r="12" spans="1:14" ht="12.75">
      <c r="A12" s="4">
        <v>716</v>
      </c>
      <c r="B12" s="5" t="s">
        <v>116</v>
      </c>
      <c r="C12" s="20">
        <v>5723.6</v>
      </c>
      <c r="D12" s="9"/>
      <c r="E12" s="9">
        <v>520</v>
      </c>
      <c r="F12" s="9">
        <v>2140</v>
      </c>
      <c r="G12" s="9">
        <v>1464</v>
      </c>
      <c r="H12" s="9">
        <v>1600</v>
      </c>
      <c r="I12" s="9"/>
      <c r="J12" s="9">
        <v>5204</v>
      </c>
      <c r="K12" s="9"/>
      <c r="L12" s="9"/>
      <c r="M12" s="9">
        <v>520</v>
      </c>
      <c r="N12" s="9"/>
    </row>
    <row r="13" spans="1:14" ht="12.75">
      <c r="A13" s="4">
        <v>719</v>
      </c>
      <c r="B13" s="5" t="s">
        <v>117</v>
      </c>
      <c r="C13" s="20">
        <v>3497.24</v>
      </c>
      <c r="D13" s="9"/>
      <c r="E13" s="9">
        <v>1327</v>
      </c>
      <c r="F13" s="9">
        <v>1280</v>
      </c>
      <c r="G13" s="9">
        <v>709</v>
      </c>
      <c r="H13" s="9">
        <v>181</v>
      </c>
      <c r="I13" s="9">
        <v>205</v>
      </c>
      <c r="J13" s="9">
        <v>1250</v>
      </c>
      <c r="K13" s="9">
        <v>250</v>
      </c>
      <c r="L13" s="9"/>
      <c r="M13" s="9"/>
      <c r="N13" s="9">
        <v>1792</v>
      </c>
    </row>
    <row r="14" spans="1:14" ht="12.75">
      <c r="A14" s="4">
        <v>720</v>
      </c>
      <c r="B14" s="5" t="s">
        <v>118</v>
      </c>
      <c r="C14" s="20">
        <v>7154.84</v>
      </c>
      <c r="D14" s="9"/>
      <c r="E14" s="9">
        <v>1505</v>
      </c>
      <c r="F14" s="9">
        <v>5000</v>
      </c>
      <c r="G14" s="9">
        <v>650</v>
      </c>
      <c r="H14" s="9"/>
      <c r="I14" s="9"/>
      <c r="J14" s="9">
        <v>6595</v>
      </c>
      <c r="K14" s="9"/>
      <c r="L14" s="9">
        <v>500</v>
      </c>
      <c r="M14" s="9">
        <v>60</v>
      </c>
      <c r="N14" s="9"/>
    </row>
    <row r="15" spans="1:14" ht="12.75">
      <c r="A15" s="4">
        <v>722</v>
      </c>
      <c r="B15" s="5" t="s">
        <v>119</v>
      </c>
      <c r="C15" s="20">
        <v>13767.52</v>
      </c>
      <c r="D15" s="9"/>
      <c r="E15" s="9">
        <v>11018</v>
      </c>
      <c r="F15" s="9">
        <v>500</v>
      </c>
      <c r="G15" s="9">
        <v>2250</v>
      </c>
      <c r="H15" s="9"/>
      <c r="I15" s="9">
        <v>250</v>
      </c>
      <c r="J15" s="9">
        <v>3250</v>
      </c>
      <c r="K15" s="9">
        <v>3500</v>
      </c>
      <c r="L15" s="9">
        <v>6768</v>
      </c>
      <c r="M15" s="9"/>
      <c r="N15" s="9"/>
    </row>
    <row r="16" spans="1:14" ht="12.75">
      <c r="A16" s="4">
        <v>723</v>
      </c>
      <c r="B16" s="5" t="s">
        <v>120</v>
      </c>
      <c r="C16" s="20">
        <v>3085.92</v>
      </c>
      <c r="D16" s="9"/>
      <c r="E16" s="9"/>
      <c r="F16" s="9">
        <v>2876</v>
      </c>
      <c r="G16" s="9">
        <v>210</v>
      </c>
      <c r="H16" s="9"/>
      <c r="I16" s="9"/>
      <c r="J16" s="9">
        <v>211</v>
      </c>
      <c r="K16" s="9">
        <v>860</v>
      </c>
      <c r="L16" s="9">
        <v>210</v>
      </c>
      <c r="M16" s="9">
        <v>994</v>
      </c>
      <c r="N16" s="9">
        <v>811</v>
      </c>
    </row>
    <row r="17" spans="1:14" ht="12.75">
      <c r="A17" s="4">
        <v>728</v>
      </c>
      <c r="B17" s="5" t="s">
        <v>121</v>
      </c>
      <c r="C17" s="20">
        <v>1586.91</v>
      </c>
      <c r="D17" s="9"/>
      <c r="E17" s="9">
        <v>1339</v>
      </c>
      <c r="F17" s="9"/>
      <c r="G17" s="9">
        <v>248</v>
      </c>
      <c r="H17" s="9"/>
      <c r="I17" s="9"/>
      <c r="J17" s="9">
        <v>917</v>
      </c>
      <c r="K17" s="9"/>
      <c r="L17" s="9">
        <v>670</v>
      </c>
      <c r="M17" s="9"/>
      <c r="N17" s="9"/>
    </row>
    <row r="18" spans="4:14" ht="12.75" hidden="1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4:14" ht="12.75" hidden="1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4:14" ht="12.75" hidden="1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4:14" ht="12.75" hidden="1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4:14" ht="12.75" hidden="1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4:14" ht="12.75" hidden="1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4:14" ht="12.75" hidden="1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4:14" ht="12.75" hidden="1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4:14" ht="12.75" hidden="1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4:14" ht="12.75" hidden="1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4:14" ht="12.75" hidden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152996.04000000004</v>
      </c>
      <c r="D48" s="23">
        <f aca="true" t="shared" si="0" ref="D48:N48">SUM(D4:D47)</f>
        <v>5521</v>
      </c>
      <c r="E48" s="23">
        <f>SUM(E4:E47)</f>
        <v>78327</v>
      </c>
      <c r="F48" s="23">
        <f t="shared" si="0"/>
        <v>29391</v>
      </c>
      <c r="G48" s="23">
        <f t="shared" si="0"/>
        <v>36821</v>
      </c>
      <c r="H48" s="23">
        <f t="shared" si="0"/>
        <v>2945</v>
      </c>
      <c r="I48" s="23">
        <f t="shared" si="0"/>
        <v>7289</v>
      </c>
      <c r="J48" s="23">
        <f t="shared" si="0"/>
        <v>78277</v>
      </c>
      <c r="K48" s="23">
        <f t="shared" si="0"/>
        <v>6110</v>
      </c>
      <c r="L48" s="23">
        <f t="shared" si="0"/>
        <v>21014</v>
      </c>
      <c r="M48" s="23">
        <f t="shared" si="0"/>
        <v>18424</v>
      </c>
      <c r="N48" s="23">
        <f t="shared" si="0"/>
        <v>16361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100.0058563607267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0"/>
  <sheetViews>
    <sheetView zoomScale="82" zoomScaleNormal="82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1:14" ht="12.75">
      <c r="A1" s="3"/>
      <c r="B1" s="3"/>
      <c r="C1" s="15"/>
      <c r="D1" s="76" t="s">
        <v>440</v>
      </c>
      <c r="E1" s="76"/>
      <c r="F1" s="76"/>
      <c r="G1" s="76"/>
      <c r="H1" s="76"/>
      <c r="I1" s="77" t="s">
        <v>441</v>
      </c>
      <c r="J1" s="77"/>
      <c r="K1" s="77"/>
      <c r="L1" s="77"/>
      <c r="M1" s="77"/>
      <c r="N1" s="77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101</v>
      </c>
      <c r="B4" s="5" t="s">
        <v>1</v>
      </c>
      <c r="C4" s="20">
        <v>18920.1</v>
      </c>
      <c r="D4" s="61"/>
      <c r="E4" s="61">
        <v>7700</v>
      </c>
      <c r="F4" s="61">
        <v>4000</v>
      </c>
      <c r="G4" s="61">
        <v>6920</v>
      </c>
      <c r="H4" s="61">
        <v>300</v>
      </c>
      <c r="I4" s="61"/>
      <c r="J4" s="61">
        <v>7000</v>
      </c>
      <c r="K4" s="61">
        <v>4020</v>
      </c>
      <c r="L4" s="61"/>
      <c r="M4" s="61">
        <v>2700</v>
      </c>
      <c r="N4" s="61">
        <v>5200</v>
      </c>
    </row>
    <row r="5" spans="1:14" ht="12.75">
      <c r="A5" s="4">
        <v>104</v>
      </c>
      <c r="B5" s="5" t="s">
        <v>2</v>
      </c>
      <c r="C5" s="20">
        <v>19719.93</v>
      </c>
      <c r="D5" s="61"/>
      <c r="E5" s="61">
        <v>5200</v>
      </c>
      <c r="F5" s="61">
        <v>2300</v>
      </c>
      <c r="G5" s="61">
        <v>11820</v>
      </c>
      <c r="H5" s="61">
        <v>400</v>
      </c>
      <c r="I5" s="61">
        <v>1110</v>
      </c>
      <c r="J5" s="61">
        <v>6095</v>
      </c>
      <c r="K5" s="61">
        <v>2240</v>
      </c>
      <c r="L5" s="61">
        <v>4000</v>
      </c>
      <c r="M5" s="61">
        <v>2612</v>
      </c>
      <c r="N5" s="61">
        <v>3663</v>
      </c>
    </row>
    <row r="6" spans="1:14" ht="12.75">
      <c r="A6" s="4">
        <v>105</v>
      </c>
      <c r="B6" s="5" t="s">
        <v>3</v>
      </c>
      <c r="C6" s="20">
        <v>34455.69</v>
      </c>
      <c r="D6" s="61"/>
      <c r="E6" s="61">
        <v>17200</v>
      </c>
      <c r="F6" s="61">
        <v>13566</v>
      </c>
      <c r="G6" s="61">
        <v>1785</v>
      </c>
      <c r="H6" s="61">
        <v>1905</v>
      </c>
      <c r="I6" s="61">
        <v>1600</v>
      </c>
      <c r="J6" s="61">
        <v>13835</v>
      </c>
      <c r="K6" s="61">
        <v>12596</v>
      </c>
      <c r="L6" s="61">
        <v>500</v>
      </c>
      <c r="M6" s="61">
        <v>5775</v>
      </c>
      <c r="N6" s="61">
        <v>150</v>
      </c>
    </row>
    <row r="7" spans="1:14" ht="12.75">
      <c r="A7" s="4">
        <v>106</v>
      </c>
      <c r="B7" s="5" t="s">
        <v>4</v>
      </c>
      <c r="C7" s="20">
        <v>48539.92</v>
      </c>
      <c r="D7" s="61"/>
      <c r="E7" s="62">
        <v>2900</v>
      </c>
      <c r="F7" s="61">
        <v>15540</v>
      </c>
      <c r="G7" s="61">
        <v>26510</v>
      </c>
      <c r="H7" s="61">
        <v>3590</v>
      </c>
      <c r="I7" s="61">
        <v>3000</v>
      </c>
      <c r="J7" s="61">
        <v>11200</v>
      </c>
      <c r="K7" s="61">
        <v>18240</v>
      </c>
      <c r="L7" s="61">
        <v>8000</v>
      </c>
      <c r="M7" s="61"/>
      <c r="N7" s="61">
        <v>8100</v>
      </c>
    </row>
    <row r="8" spans="1:14" ht="12.75">
      <c r="A8" s="4">
        <v>111</v>
      </c>
      <c r="B8" s="5" t="s">
        <v>5</v>
      </c>
      <c r="C8" s="20">
        <v>2679.29</v>
      </c>
      <c r="D8" s="61">
        <v>9</v>
      </c>
      <c r="E8" s="62">
        <v>1010</v>
      </c>
      <c r="F8" s="61">
        <v>340</v>
      </c>
      <c r="G8" s="61">
        <v>1270</v>
      </c>
      <c r="H8" s="61">
        <v>50</v>
      </c>
      <c r="I8" s="61">
        <v>90</v>
      </c>
      <c r="J8" s="61">
        <v>1670</v>
      </c>
      <c r="K8" s="61">
        <v>710</v>
      </c>
      <c r="L8" s="61"/>
      <c r="M8" s="61">
        <v>50</v>
      </c>
      <c r="N8" s="61">
        <v>150</v>
      </c>
    </row>
    <row r="9" spans="1:14" ht="12.75">
      <c r="A9" s="4">
        <v>118</v>
      </c>
      <c r="B9" s="5" t="s">
        <v>6</v>
      </c>
      <c r="C9" s="20">
        <v>958.85</v>
      </c>
      <c r="D9" s="61">
        <v>419</v>
      </c>
      <c r="E9" s="62"/>
      <c r="F9" s="61">
        <v>105</v>
      </c>
      <c r="G9" s="61">
        <v>435</v>
      </c>
      <c r="H9" s="61"/>
      <c r="I9" s="61"/>
      <c r="J9" s="61"/>
      <c r="K9" s="61">
        <v>20</v>
      </c>
      <c r="L9" s="61"/>
      <c r="M9" s="61"/>
      <c r="N9" s="61">
        <v>520</v>
      </c>
    </row>
    <row r="10" spans="1:14" ht="12.75">
      <c r="A10" s="4">
        <v>119</v>
      </c>
      <c r="B10" s="5" t="s">
        <v>7</v>
      </c>
      <c r="C10" s="20">
        <v>2331.71</v>
      </c>
      <c r="D10" s="61">
        <v>128</v>
      </c>
      <c r="E10" s="62">
        <v>550</v>
      </c>
      <c r="F10" s="61">
        <v>900</v>
      </c>
      <c r="G10" s="61">
        <v>600</v>
      </c>
      <c r="H10" s="61">
        <v>154</v>
      </c>
      <c r="I10" s="61">
        <v>550</v>
      </c>
      <c r="J10" s="61"/>
      <c r="K10" s="61">
        <v>550</v>
      </c>
      <c r="L10" s="61"/>
      <c r="M10" s="61">
        <v>204</v>
      </c>
      <c r="N10" s="61">
        <v>900</v>
      </c>
    </row>
    <row r="11" spans="1:14" ht="12.75">
      <c r="A11" s="4">
        <v>121</v>
      </c>
      <c r="B11" s="5" t="s">
        <v>8</v>
      </c>
      <c r="C11" s="20">
        <v>431.45</v>
      </c>
      <c r="D11" s="61"/>
      <c r="E11" s="62"/>
      <c r="F11" s="61">
        <v>336</v>
      </c>
      <c r="G11" s="61">
        <v>95</v>
      </c>
      <c r="H11" s="61"/>
      <c r="I11" s="61"/>
      <c r="J11" s="61">
        <v>65</v>
      </c>
      <c r="K11" s="61">
        <v>204</v>
      </c>
      <c r="L11" s="61"/>
      <c r="M11" s="61"/>
      <c r="N11" s="61">
        <v>162</v>
      </c>
    </row>
    <row r="12" spans="1:14" ht="12.75">
      <c r="A12" s="4">
        <v>122</v>
      </c>
      <c r="B12" s="5" t="s">
        <v>9</v>
      </c>
      <c r="C12" s="20">
        <v>3378.47</v>
      </c>
      <c r="D12" s="61"/>
      <c r="E12" s="61"/>
      <c r="F12" s="61">
        <v>3378</v>
      </c>
      <c r="G12" s="61"/>
      <c r="H12" s="61"/>
      <c r="I12" s="61"/>
      <c r="J12" s="61">
        <v>3378</v>
      </c>
      <c r="K12" s="61"/>
      <c r="L12" s="61"/>
      <c r="M12" s="61"/>
      <c r="N12" s="61"/>
    </row>
    <row r="13" spans="1:14" ht="12.75">
      <c r="A13" s="4">
        <v>123</v>
      </c>
      <c r="B13" s="5" t="s">
        <v>10</v>
      </c>
      <c r="C13" s="20">
        <v>3411.35</v>
      </c>
      <c r="D13" s="61"/>
      <c r="E13" s="61">
        <v>190</v>
      </c>
      <c r="F13" s="61">
        <v>2784</v>
      </c>
      <c r="G13" s="61">
        <v>437</v>
      </c>
      <c r="H13" s="61"/>
      <c r="I13" s="61"/>
      <c r="J13" s="61">
        <v>2411</v>
      </c>
      <c r="K13" s="61"/>
      <c r="L13" s="61">
        <v>1000</v>
      </c>
      <c r="M13" s="61"/>
      <c r="N13" s="61"/>
    </row>
    <row r="14" spans="1:14" ht="12.75">
      <c r="A14" s="4">
        <v>124</v>
      </c>
      <c r="B14" s="5" t="s">
        <v>11</v>
      </c>
      <c r="C14" s="20">
        <v>9787.83</v>
      </c>
      <c r="D14" s="61"/>
      <c r="E14" s="61">
        <v>3300</v>
      </c>
      <c r="F14" s="61">
        <v>4000</v>
      </c>
      <c r="G14" s="61">
        <v>2233</v>
      </c>
      <c r="H14" s="61">
        <v>257</v>
      </c>
      <c r="I14" s="61">
        <v>2100</v>
      </c>
      <c r="J14" s="61">
        <v>1515</v>
      </c>
      <c r="K14" s="61">
        <v>2000</v>
      </c>
      <c r="L14" s="61"/>
      <c r="M14" s="61">
        <v>3700</v>
      </c>
      <c r="N14" s="61">
        <v>475</v>
      </c>
    </row>
    <row r="15" spans="1:14" ht="12.75">
      <c r="A15" s="4">
        <v>125</v>
      </c>
      <c r="B15" s="5" t="s">
        <v>12</v>
      </c>
      <c r="C15" s="20">
        <v>7116.59</v>
      </c>
      <c r="D15" s="61">
        <v>367</v>
      </c>
      <c r="E15" s="61"/>
      <c r="F15" s="61">
        <v>4450</v>
      </c>
      <c r="G15" s="61">
        <v>2300</v>
      </c>
      <c r="H15" s="61"/>
      <c r="I15" s="61"/>
      <c r="J15" s="61"/>
      <c r="K15" s="61"/>
      <c r="L15" s="61">
        <v>1800</v>
      </c>
      <c r="M15" s="61">
        <v>3250</v>
      </c>
      <c r="N15" s="61">
        <v>2067</v>
      </c>
    </row>
    <row r="16" spans="1:14" ht="12.75">
      <c r="A16" s="4">
        <v>127</v>
      </c>
      <c r="B16" s="5" t="s">
        <v>13</v>
      </c>
      <c r="C16" s="20">
        <v>2355.87</v>
      </c>
      <c r="D16" s="61"/>
      <c r="E16" s="61">
        <v>200</v>
      </c>
      <c r="F16" s="61">
        <v>550</v>
      </c>
      <c r="G16" s="61">
        <v>1200</v>
      </c>
      <c r="H16" s="61">
        <v>400</v>
      </c>
      <c r="I16" s="61">
        <v>100</v>
      </c>
      <c r="J16" s="61">
        <v>700</v>
      </c>
      <c r="K16" s="61">
        <v>1000</v>
      </c>
      <c r="L16" s="61"/>
      <c r="M16" s="61"/>
      <c r="N16" s="61">
        <v>550</v>
      </c>
    </row>
    <row r="17" spans="1:14" ht="12.75">
      <c r="A17" s="4">
        <v>128</v>
      </c>
      <c r="B17" s="5" t="s">
        <v>14</v>
      </c>
      <c r="C17" s="20">
        <v>5051.94</v>
      </c>
      <c r="D17" s="61"/>
      <c r="E17" s="61">
        <v>2200</v>
      </c>
      <c r="F17" s="61">
        <v>2600</v>
      </c>
      <c r="G17" s="61">
        <v>150</v>
      </c>
      <c r="H17" s="61">
        <v>150</v>
      </c>
      <c r="I17" s="61"/>
      <c r="J17" s="61">
        <v>1700</v>
      </c>
      <c r="K17" s="61">
        <v>400</v>
      </c>
      <c r="L17" s="61"/>
      <c r="M17" s="61">
        <v>2900</v>
      </c>
      <c r="N17" s="61">
        <v>100</v>
      </c>
    </row>
    <row r="18" spans="1:14" ht="12.75">
      <c r="A18" s="4">
        <v>135</v>
      </c>
      <c r="B18" s="5" t="s">
        <v>15</v>
      </c>
      <c r="C18" s="20">
        <v>4588.95</v>
      </c>
      <c r="D18" s="61"/>
      <c r="E18" s="61"/>
      <c r="F18" s="61">
        <v>3362</v>
      </c>
      <c r="G18" s="61">
        <v>1144</v>
      </c>
      <c r="H18" s="61">
        <v>83</v>
      </c>
      <c r="I18" s="61">
        <v>560</v>
      </c>
      <c r="J18" s="61">
        <v>1735</v>
      </c>
      <c r="K18" s="61">
        <v>1730</v>
      </c>
      <c r="L18" s="61"/>
      <c r="M18" s="61">
        <v>150</v>
      </c>
      <c r="N18" s="61">
        <v>400</v>
      </c>
    </row>
    <row r="19" spans="1:14" ht="12.75">
      <c r="A19" s="4">
        <v>136</v>
      </c>
      <c r="B19" s="5" t="s">
        <v>16</v>
      </c>
      <c r="C19" s="20">
        <v>9397.31</v>
      </c>
      <c r="D19" s="61"/>
      <c r="E19" s="61">
        <v>3909</v>
      </c>
      <c r="F19" s="61">
        <v>3480</v>
      </c>
      <c r="G19" s="61">
        <v>1278</v>
      </c>
      <c r="H19" s="61">
        <v>690</v>
      </c>
      <c r="I19" s="61">
        <v>800</v>
      </c>
      <c r="J19" s="61">
        <v>2255</v>
      </c>
      <c r="K19" s="61">
        <v>1540</v>
      </c>
      <c r="L19" s="61"/>
      <c r="M19" s="61">
        <v>3200</v>
      </c>
      <c r="N19" s="61">
        <v>1562</v>
      </c>
    </row>
    <row r="20" spans="1:14" ht="12.75">
      <c r="A20" s="4">
        <v>137</v>
      </c>
      <c r="B20" s="5" t="s">
        <v>17</v>
      </c>
      <c r="C20" s="20">
        <v>2928.9</v>
      </c>
      <c r="D20" s="61">
        <v>836</v>
      </c>
      <c r="E20" s="61">
        <v>517</v>
      </c>
      <c r="F20" s="61">
        <v>927</v>
      </c>
      <c r="G20" s="61">
        <v>648</v>
      </c>
      <c r="H20" s="61"/>
      <c r="I20" s="61">
        <v>21</v>
      </c>
      <c r="J20" s="61">
        <v>2908</v>
      </c>
      <c r="K20" s="61"/>
      <c r="L20" s="61"/>
      <c r="M20" s="61"/>
      <c r="N20" s="61"/>
    </row>
    <row r="21" spans="1:14" ht="12.75">
      <c r="A21" s="4">
        <v>138</v>
      </c>
      <c r="B21" s="5" t="s">
        <v>18</v>
      </c>
      <c r="C21" s="20">
        <v>3110.74</v>
      </c>
      <c r="D21" s="61"/>
      <c r="E21" s="61">
        <v>3011</v>
      </c>
      <c r="F21" s="61">
        <v>100</v>
      </c>
      <c r="G21" s="61"/>
      <c r="H21" s="61"/>
      <c r="I21" s="61"/>
      <c r="J21" s="61">
        <v>2400</v>
      </c>
      <c r="K21" s="61">
        <v>300</v>
      </c>
      <c r="L21" s="61"/>
      <c r="M21" s="61"/>
      <c r="N21" s="61">
        <v>411</v>
      </c>
    </row>
    <row r="22" spans="4:14" ht="12.75" hidden="1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4:14" ht="12.75" hidden="1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4:14" ht="12.75" hidden="1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4:14" ht="12.75" hidden="1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4:14" ht="12.75" hidden="1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4:14" ht="12.75" hidden="1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4:14" ht="12.75" hidden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179164.88999999998</v>
      </c>
      <c r="D48" s="23">
        <f aca="true" t="shared" si="0" ref="D48:N48">SUM(D4:D47)</f>
        <v>1759</v>
      </c>
      <c r="E48" s="23">
        <f>SUM(E4:E47)</f>
        <v>47887</v>
      </c>
      <c r="F48" s="23">
        <f t="shared" si="0"/>
        <v>62718</v>
      </c>
      <c r="G48" s="23">
        <f t="shared" si="0"/>
        <v>58825</v>
      </c>
      <c r="H48" s="23">
        <f t="shared" si="0"/>
        <v>7979</v>
      </c>
      <c r="I48" s="23">
        <f t="shared" si="0"/>
        <v>9931</v>
      </c>
      <c r="J48" s="23">
        <f t="shared" si="0"/>
        <v>58867</v>
      </c>
      <c r="K48" s="23">
        <f t="shared" si="0"/>
        <v>45550</v>
      </c>
      <c r="L48" s="23">
        <f t="shared" si="0"/>
        <v>15300</v>
      </c>
      <c r="M48" s="23">
        <f t="shared" si="0"/>
        <v>24541</v>
      </c>
      <c r="N48" s="23">
        <f t="shared" si="0"/>
        <v>24410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100.0017358311665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6"/>
  <sheetViews>
    <sheetView zoomScale="80" zoomScaleNormal="80" zoomScalePageLayoutView="0" workbookViewId="0" topLeftCell="A1">
      <pane xSplit="2" ySplit="3" topLeftCell="C409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D444" sqref="D444"/>
    </sheetView>
  </sheetViews>
  <sheetFormatPr defaultColWidth="11.421875" defaultRowHeight="15"/>
  <cols>
    <col min="1" max="1" width="13.00390625" style="7" bestFit="1" customWidth="1"/>
    <col min="2" max="2" width="11.421875" style="7" customWidth="1"/>
    <col min="3" max="3" width="13.421875" style="19" customWidth="1"/>
    <col min="4" max="8" width="17.00390625" style="7" customWidth="1"/>
    <col min="9" max="14" width="11.421875" style="7" customWidth="1"/>
    <col min="15" max="15" width="13.28125" style="7" customWidth="1"/>
    <col min="16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5" ht="63.75">
      <c r="A2" s="1" t="s">
        <v>430</v>
      </c>
      <c r="B2" s="1" t="s">
        <v>0</v>
      </c>
      <c r="C2" s="16" t="s">
        <v>432</v>
      </c>
      <c r="D2" s="14" t="s">
        <v>426</v>
      </c>
      <c r="E2" s="14" t="s">
        <v>431</v>
      </c>
      <c r="F2" s="14" t="s">
        <v>427</v>
      </c>
      <c r="G2" s="14" t="s">
        <v>428</v>
      </c>
      <c r="H2" s="14" t="s">
        <v>425</v>
      </c>
      <c r="I2" s="18" t="s">
        <v>434</v>
      </c>
      <c r="J2" s="18" t="s">
        <v>435</v>
      </c>
      <c r="K2" s="18" t="s">
        <v>436</v>
      </c>
      <c r="L2" s="18" t="s">
        <v>437</v>
      </c>
      <c r="M2" s="18" t="s">
        <v>438</v>
      </c>
      <c r="N2" s="18" t="s">
        <v>439</v>
      </c>
      <c r="O2" s="16" t="s">
        <v>466</v>
      </c>
    </row>
    <row r="3" spans="1:15" s="30" customFormat="1" ht="12.75">
      <c r="A3" s="29"/>
      <c r="B3" s="29"/>
      <c r="C3" s="6" t="s">
        <v>429</v>
      </c>
      <c r="D3" s="6" t="s">
        <v>429</v>
      </c>
      <c r="E3" s="6" t="s">
        <v>429</v>
      </c>
      <c r="F3" s="6" t="s">
        <v>429</v>
      </c>
      <c r="G3" s="6" t="s">
        <v>429</v>
      </c>
      <c r="H3" s="6" t="s">
        <v>429</v>
      </c>
      <c r="I3" s="6" t="s">
        <v>429</v>
      </c>
      <c r="J3" s="6" t="s">
        <v>429</v>
      </c>
      <c r="K3" s="6" t="s">
        <v>429</v>
      </c>
      <c r="L3" s="6" t="s">
        <v>429</v>
      </c>
      <c r="M3" s="6" t="s">
        <v>429</v>
      </c>
      <c r="N3" s="6" t="s">
        <v>429</v>
      </c>
      <c r="O3" s="6" t="s">
        <v>429</v>
      </c>
    </row>
    <row r="4" spans="1:15" ht="12.75">
      <c r="A4" s="4">
        <v>101</v>
      </c>
      <c r="B4" s="5" t="s">
        <v>1</v>
      </c>
      <c r="C4" s="20">
        <f>Østfold!C4</f>
        <v>18920.1</v>
      </c>
      <c r="D4" s="8">
        <f>IF(Østfold!D4&gt;0,Østfold!D4,"")</f>
      </c>
      <c r="E4" s="8">
        <f>IF(Østfold!E4&gt;0,Østfold!E4,"")</f>
        <v>7700</v>
      </c>
      <c r="F4" s="8">
        <f>IF(Østfold!F4&gt;0,Østfold!F4,"")</f>
        <v>4000</v>
      </c>
      <c r="G4" s="8">
        <f>IF(Østfold!G4&gt;0,Østfold!G4,"")</f>
        <v>6920</v>
      </c>
      <c r="H4" s="8">
        <f>IF(Østfold!H4&gt;0,Østfold!H4,"")</f>
        <v>300</v>
      </c>
      <c r="I4" s="8">
        <f>IF(Østfold!I4&gt;0,Østfold!I4,"")</f>
      </c>
      <c r="J4" s="8">
        <f>IF(Østfold!J4&gt;0,Østfold!J4,"")</f>
        <v>7000</v>
      </c>
      <c r="K4" s="8">
        <f>IF(Østfold!K4&gt;0,Østfold!K4,"")</f>
        <v>4020</v>
      </c>
      <c r="L4" s="8">
        <f>IF(Østfold!L4&gt;0,Østfold!L4,"")</f>
      </c>
      <c r="M4" s="8">
        <f>IF(Østfold!M4&gt;0,Østfold!M4,"")</f>
        <v>2700</v>
      </c>
      <c r="N4" s="8">
        <f>IF(Østfold!N4&gt;0,Østfold!N4,"")</f>
        <v>5200</v>
      </c>
      <c r="O4" s="8">
        <f>IF(SUM(D4:H4)&gt;0,C4,"")</f>
        <v>18920.1</v>
      </c>
    </row>
    <row r="5" spans="1:15" ht="12.75">
      <c r="A5" s="4">
        <v>104</v>
      </c>
      <c r="B5" s="5" t="s">
        <v>2</v>
      </c>
      <c r="C5" s="20">
        <f>Østfold!C5</f>
        <v>19719.93</v>
      </c>
      <c r="D5" s="8">
        <f>IF(Østfold!D5&gt;0,Østfold!D5,"")</f>
      </c>
      <c r="E5" s="8">
        <f>IF(Østfold!E5&gt;0,Østfold!E5,"")</f>
        <v>5200</v>
      </c>
      <c r="F5" s="8">
        <f>IF(Østfold!F5&gt;0,Østfold!F5,"")</f>
        <v>2300</v>
      </c>
      <c r="G5" s="8">
        <f>IF(Østfold!G5&gt;0,Østfold!G5,"")</f>
        <v>11820</v>
      </c>
      <c r="H5" s="8">
        <f>IF(Østfold!H5&gt;0,Østfold!H5,"")</f>
        <v>400</v>
      </c>
      <c r="I5" s="8">
        <f>IF(Østfold!I5&gt;0,Østfold!I5,"")</f>
        <v>1110</v>
      </c>
      <c r="J5" s="8">
        <f>IF(Østfold!J5&gt;0,Østfold!J5,"")</f>
        <v>6095</v>
      </c>
      <c r="K5" s="8">
        <f>IF(Østfold!K5&gt;0,Østfold!K5,"")</f>
        <v>2240</v>
      </c>
      <c r="L5" s="8">
        <f>IF(Østfold!L5&gt;0,Østfold!L5,"")</f>
        <v>4000</v>
      </c>
      <c r="M5" s="8">
        <f>IF(Østfold!M5&gt;0,Østfold!M5,"")</f>
        <v>2612</v>
      </c>
      <c r="N5" s="8">
        <f>IF(Østfold!N5&gt;0,Østfold!N5,"")</f>
        <v>3663</v>
      </c>
      <c r="O5" s="8">
        <f aca="true" t="shared" si="0" ref="O5:O68">IF(SUM(D5:H5)&gt;0,C5,"")</f>
        <v>19719.93</v>
      </c>
    </row>
    <row r="6" spans="1:15" ht="12.75">
      <c r="A6" s="4">
        <v>105</v>
      </c>
      <c r="B6" s="5" t="s">
        <v>3</v>
      </c>
      <c r="C6" s="20">
        <f>Østfold!C6</f>
        <v>34455.69</v>
      </c>
      <c r="D6" s="8">
        <f>IF(Østfold!D6&gt;0,Østfold!D6,"")</f>
      </c>
      <c r="E6" s="8">
        <f>IF(Østfold!E6&gt;0,Østfold!E6,"")</f>
        <v>17200</v>
      </c>
      <c r="F6" s="8">
        <f>IF(Østfold!F6&gt;0,Østfold!F6,"")</f>
        <v>13566</v>
      </c>
      <c r="G6" s="8">
        <f>IF(Østfold!G6&gt;0,Østfold!G6,"")</f>
        <v>1785</v>
      </c>
      <c r="H6" s="8">
        <f>IF(Østfold!H6&gt;0,Østfold!H6,"")</f>
        <v>1905</v>
      </c>
      <c r="I6" s="8">
        <f>IF(Østfold!I6&gt;0,Østfold!I6,"")</f>
        <v>1600</v>
      </c>
      <c r="J6" s="8">
        <f>IF(Østfold!J6&gt;0,Østfold!J6,"")</f>
        <v>13835</v>
      </c>
      <c r="K6" s="8">
        <f>IF(Østfold!K6&gt;0,Østfold!K6,"")</f>
        <v>12596</v>
      </c>
      <c r="L6" s="8">
        <f>IF(Østfold!L6&gt;0,Østfold!L6,"")</f>
        <v>500</v>
      </c>
      <c r="M6" s="8">
        <f>IF(Østfold!M6&gt;0,Østfold!M6,"")</f>
        <v>5775</v>
      </c>
      <c r="N6" s="8">
        <f>IF(Østfold!N6&gt;0,Østfold!N6,"")</f>
        <v>150</v>
      </c>
      <c r="O6" s="8">
        <f t="shared" si="0"/>
        <v>34455.69</v>
      </c>
    </row>
    <row r="7" spans="1:15" ht="12.75">
      <c r="A7" s="4">
        <v>106</v>
      </c>
      <c r="B7" s="5" t="s">
        <v>4</v>
      </c>
      <c r="C7" s="20">
        <f>Østfold!C7</f>
        <v>48539.92</v>
      </c>
      <c r="D7" s="8">
        <f>IF(Østfold!D7&gt;0,Østfold!D7,"")</f>
      </c>
      <c r="E7" s="8">
        <f>IF(Østfold!E7&gt;0,Østfold!E7,"")</f>
        <v>2900</v>
      </c>
      <c r="F7" s="8">
        <f>IF(Østfold!F7&gt;0,Østfold!F7,"")</f>
        <v>15540</v>
      </c>
      <c r="G7" s="8">
        <f>IF(Østfold!G7&gt;0,Østfold!G7,"")</f>
        <v>26510</v>
      </c>
      <c r="H7" s="8">
        <f>IF(Østfold!H7&gt;0,Østfold!H7,"")</f>
        <v>3590</v>
      </c>
      <c r="I7" s="8">
        <f>IF(Østfold!I7&gt;0,Østfold!I7,"")</f>
        <v>3000</v>
      </c>
      <c r="J7" s="8">
        <f>IF(Østfold!J7&gt;0,Østfold!J7,"")</f>
        <v>11200</v>
      </c>
      <c r="K7" s="8">
        <f>IF(Østfold!K7&gt;0,Østfold!K7,"")</f>
        <v>18240</v>
      </c>
      <c r="L7" s="8">
        <f>IF(Østfold!L7&gt;0,Østfold!L7,"")</f>
        <v>8000</v>
      </c>
      <c r="M7" s="8">
        <f>IF(Østfold!M7&gt;0,Østfold!M7,"")</f>
      </c>
      <c r="N7" s="8">
        <f>IF(Østfold!N7&gt;0,Østfold!N7,"")</f>
        <v>8100</v>
      </c>
      <c r="O7" s="8">
        <f t="shared" si="0"/>
        <v>48539.92</v>
      </c>
    </row>
    <row r="8" spans="1:15" ht="12.75">
      <c r="A8" s="4">
        <v>111</v>
      </c>
      <c r="B8" s="5" t="s">
        <v>5</v>
      </c>
      <c r="C8" s="20">
        <f>Østfold!C8</f>
        <v>2679.29</v>
      </c>
      <c r="D8" s="8">
        <f>IF(Østfold!D8&gt;0,Østfold!D8,"")</f>
        <v>9</v>
      </c>
      <c r="E8" s="8">
        <f>IF(Østfold!E8&gt;0,Østfold!E8,"")</f>
        <v>1010</v>
      </c>
      <c r="F8" s="8">
        <f>IF(Østfold!F8&gt;0,Østfold!F8,"")</f>
        <v>340</v>
      </c>
      <c r="G8" s="8">
        <f>IF(Østfold!G8&gt;0,Østfold!G8,"")</f>
        <v>1270</v>
      </c>
      <c r="H8" s="8">
        <f>IF(Østfold!H8&gt;0,Østfold!H8,"")</f>
        <v>50</v>
      </c>
      <c r="I8" s="8">
        <f>IF(Østfold!I8&gt;0,Østfold!I8,"")</f>
        <v>90</v>
      </c>
      <c r="J8" s="8">
        <f>IF(Østfold!J8&gt;0,Østfold!J8,"")</f>
        <v>1670</v>
      </c>
      <c r="K8" s="8">
        <f>IF(Østfold!K8&gt;0,Østfold!K8,"")</f>
        <v>710</v>
      </c>
      <c r="L8" s="8">
        <f>IF(Østfold!L8&gt;0,Østfold!L8,"")</f>
      </c>
      <c r="M8" s="8">
        <f>IF(Østfold!M8&gt;0,Østfold!M8,"")</f>
        <v>50</v>
      </c>
      <c r="N8" s="8">
        <f>IF(Østfold!N8&gt;0,Østfold!N8,"")</f>
        <v>150</v>
      </c>
      <c r="O8" s="8">
        <f t="shared" si="0"/>
        <v>2679.29</v>
      </c>
    </row>
    <row r="9" spans="1:15" ht="12.75">
      <c r="A9" s="4">
        <v>118</v>
      </c>
      <c r="B9" s="5" t="s">
        <v>6</v>
      </c>
      <c r="C9" s="20">
        <f>Østfold!C9</f>
        <v>958.85</v>
      </c>
      <c r="D9" s="8">
        <f>IF(Østfold!D9&gt;0,Østfold!D9,"")</f>
        <v>419</v>
      </c>
      <c r="E9" s="8">
        <f>IF(Østfold!E9&gt;0,Østfold!E9,"")</f>
      </c>
      <c r="F9" s="8">
        <f>IF(Østfold!F9&gt;0,Østfold!F9,"")</f>
        <v>105</v>
      </c>
      <c r="G9" s="8">
        <f>IF(Østfold!G9&gt;0,Østfold!G9,"")</f>
        <v>435</v>
      </c>
      <c r="H9" s="8">
        <f>IF(Østfold!H9&gt;0,Østfold!H9,"")</f>
      </c>
      <c r="I9" s="8">
        <f>IF(Østfold!I9&gt;0,Østfold!I9,"")</f>
      </c>
      <c r="J9" s="8">
        <f>IF(Østfold!J9&gt;0,Østfold!J9,"")</f>
      </c>
      <c r="K9" s="8">
        <f>IF(Østfold!K9&gt;0,Østfold!K9,"")</f>
        <v>20</v>
      </c>
      <c r="L9" s="8">
        <f>IF(Østfold!L9&gt;0,Østfold!L9,"")</f>
      </c>
      <c r="M9" s="8">
        <f>IF(Østfold!M9&gt;0,Østfold!M9,"")</f>
      </c>
      <c r="N9" s="8">
        <f>IF(Østfold!N9&gt;0,Østfold!N9,"")</f>
        <v>520</v>
      </c>
      <c r="O9" s="8">
        <f t="shared" si="0"/>
        <v>958.85</v>
      </c>
    </row>
    <row r="10" spans="1:15" ht="12.75">
      <c r="A10" s="4">
        <v>119</v>
      </c>
      <c r="B10" s="5" t="s">
        <v>7</v>
      </c>
      <c r="C10" s="20">
        <f>Østfold!C10</f>
        <v>2331.71</v>
      </c>
      <c r="D10" s="8">
        <f>IF(Østfold!D10&gt;0,Østfold!D10,"")</f>
        <v>128</v>
      </c>
      <c r="E10" s="8">
        <f>IF(Østfold!E10&gt;0,Østfold!E10,"")</f>
        <v>550</v>
      </c>
      <c r="F10" s="8">
        <f>IF(Østfold!F10&gt;0,Østfold!F10,"")</f>
        <v>900</v>
      </c>
      <c r="G10" s="8">
        <f>IF(Østfold!G10&gt;0,Østfold!G10,"")</f>
        <v>600</v>
      </c>
      <c r="H10" s="8">
        <f>IF(Østfold!H10&gt;0,Østfold!H10,"")</f>
        <v>154</v>
      </c>
      <c r="I10" s="8">
        <f>IF(Østfold!I10&gt;0,Østfold!I10,"")</f>
        <v>550</v>
      </c>
      <c r="J10" s="8">
        <f>IF(Østfold!J10&gt;0,Østfold!J10,"")</f>
      </c>
      <c r="K10" s="8">
        <f>IF(Østfold!K10&gt;0,Østfold!K10,"")</f>
        <v>550</v>
      </c>
      <c r="L10" s="8">
        <f>IF(Østfold!L10&gt;0,Østfold!L10,"")</f>
      </c>
      <c r="M10" s="8">
        <f>IF(Østfold!M10&gt;0,Østfold!M10,"")</f>
        <v>204</v>
      </c>
      <c r="N10" s="8">
        <f>IF(Østfold!N10&gt;0,Østfold!N10,"")</f>
        <v>900</v>
      </c>
      <c r="O10" s="8">
        <f t="shared" si="0"/>
        <v>2331.71</v>
      </c>
    </row>
    <row r="11" spans="1:15" ht="12.75">
      <c r="A11" s="4">
        <v>121</v>
      </c>
      <c r="B11" s="5" t="s">
        <v>8</v>
      </c>
      <c r="C11" s="20">
        <f>Østfold!C11</f>
        <v>431.45</v>
      </c>
      <c r="D11" s="8">
        <f>IF(Østfold!D11&gt;0,Østfold!D11,"")</f>
      </c>
      <c r="E11" s="8">
        <f>IF(Østfold!E11&gt;0,Østfold!E11,"")</f>
      </c>
      <c r="F11" s="8">
        <f>IF(Østfold!F11&gt;0,Østfold!F11,"")</f>
        <v>336</v>
      </c>
      <c r="G11" s="8">
        <f>IF(Østfold!G11&gt;0,Østfold!G11,"")</f>
        <v>95</v>
      </c>
      <c r="H11" s="8">
        <f>IF(Østfold!H11&gt;0,Østfold!H11,"")</f>
      </c>
      <c r="I11" s="8">
        <f>IF(Østfold!I11&gt;0,Østfold!I11,"")</f>
      </c>
      <c r="J11" s="8">
        <f>IF(Østfold!J11&gt;0,Østfold!J11,"")</f>
        <v>65</v>
      </c>
      <c r="K11" s="8">
        <f>IF(Østfold!K11&gt;0,Østfold!K11,"")</f>
        <v>204</v>
      </c>
      <c r="L11" s="8">
        <f>IF(Østfold!L11&gt;0,Østfold!L11,"")</f>
      </c>
      <c r="M11" s="8">
        <f>IF(Østfold!M11&gt;0,Østfold!M11,"")</f>
      </c>
      <c r="N11" s="8">
        <f>IF(Østfold!N11&gt;0,Østfold!N11,"")</f>
        <v>162</v>
      </c>
      <c r="O11" s="8">
        <f t="shared" si="0"/>
        <v>431.45</v>
      </c>
    </row>
    <row r="12" spans="1:15" ht="12.75">
      <c r="A12" s="4">
        <v>122</v>
      </c>
      <c r="B12" s="5" t="s">
        <v>9</v>
      </c>
      <c r="C12" s="20">
        <f>Østfold!C12</f>
        <v>3378.47</v>
      </c>
      <c r="D12" s="8">
        <f>IF(Østfold!D12&gt;0,Østfold!D12,"")</f>
      </c>
      <c r="E12" s="8">
        <f>IF(Østfold!E12&gt;0,Østfold!E12,"")</f>
      </c>
      <c r="F12" s="8">
        <f>IF(Østfold!F12&gt;0,Østfold!F12,"")</f>
        <v>3378</v>
      </c>
      <c r="G12" s="8">
        <f>IF(Østfold!G12&gt;0,Østfold!G12,"")</f>
      </c>
      <c r="H12" s="8">
        <f>IF(Østfold!H12&gt;0,Østfold!H12,"")</f>
      </c>
      <c r="I12" s="8">
        <f>IF(Østfold!I12&gt;0,Østfold!I12,"")</f>
      </c>
      <c r="J12" s="8">
        <f>IF(Østfold!J12&gt;0,Østfold!J12,"")</f>
        <v>3378</v>
      </c>
      <c r="K12" s="8">
        <f>IF(Østfold!K12&gt;0,Østfold!K12,"")</f>
      </c>
      <c r="L12" s="8">
        <f>IF(Østfold!L12&gt;0,Østfold!L12,"")</f>
      </c>
      <c r="M12" s="8">
        <f>IF(Østfold!M12&gt;0,Østfold!M12,"")</f>
      </c>
      <c r="N12" s="8">
        <f>IF(Østfold!N12&gt;0,Østfold!N12,"")</f>
      </c>
      <c r="O12" s="8">
        <f t="shared" si="0"/>
        <v>3378.47</v>
      </c>
    </row>
    <row r="13" spans="1:15" ht="12.75">
      <c r="A13" s="4">
        <v>123</v>
      </c>
      <c r="B13" s="5" t="s">
        <v>10</v>
      </c>
      <c r="C13" s="20">
        <f>Østfold!C13</f>
        <v>3411.35</v>
      </c>
      <c r="D13" s="8">
        <f>IF(Østfold!D13&gt;0,Østfold!D13,"")</f>
      </c>
      <c r="E13" s="8">
        <f>IF(Østfold!E13&gt;0,Østfold!E13,"")</f>
        <v>190</v>
      </c>
      <c r="F13" s="8">
        <f>IF(Østfold!F13&gt;0,Østfold!F13,"")</f>
        <v>2784</v>
      </c>
      <c r="G13" s="8">
        <f>IF(Østfold!G13&gt;0,Østfold!G13,"")</f>
        <v>437</v>
      </c>
      <c r="H13" s="8">
        <f>IF(Østfold!H13&gt;0,Østfold!H13,"")</f>
      </c>
      <c r="I13" s="8">
        <f>IF(Østfold!I13&gt;0,Østfold!I13,"")</f>
      </c>
      <c r="J13" s="8">
        <f>IF(Østfold!J13&gt;0,Østfold!J13,"")</f>
        <v>2411</v>
      </c>
      <c r="K13" s="8">
        <f>IF(Østfold!K13&gt;0,Østfold!K13,"")</f>
      </c>
      <c r="L13" s="8">
        <f>IF(Østfold!L13&gt;0,Østfold!L13,"")</f>
        <v>1000</v>
      </c>
      <c r="M13" s="8">
        <f>IF(Østfold!M13&gt;0,Østfold!M13,"")</f>
      </c>
      <c r="N13" s="8">
        <f>IF(Østfold!N13&gt;0,Østfold!N13,"")</f>
      </c>
      <c r="O13" s="8">
        <f t="shared" si="0"/>
        <v>3411.35</v>
      </c>
    </row>
    <row r="14" spans="1:15" ht="12.75">
      <c r="A14" s="4">
        <v>124</v>
      </c>
      <c r="B14" s="5" t="s">
        <v>11</v>
      </c>
      <c r="C14" s="20">
        <f>Østfold!C14</f>
        <v>9787.83</v>
      </c>
      <c r="D14" s="8">
        <f>IF(Østfold!D14&gt;0,Østfold!D14,"")</f>
      </c>
      <c r="E14" s="8">
        <f>IF(Østfold!E14&gt;0,Østfold!E14,"")</f>
        <v>3300</v>
      </c>
      <c r="F14" s="8">
        <f>IF(Østfold!F14&gt;0,Østfold!F14,"")</f>
        <v>4000</v>
      </c>
      <c r="G14" s="8">
        <f>IF(Østfold!G14&gt;0,Østfold!G14,"")</f>
        <v>2233</v>
      </c>
      <c r="H14" s="8">
        <f>IF(Østfold!H14&gt;0,Østfold!H14,"")</f>
        <v>257</v>
      </c>
      <c r="I14" s="8">
        <f>IF(Østfold!I14&gt;0,Østfold!I14,"")</f>
        <v>2100</v>
      </c>
      <c r="J14" s="8">
        <f>IF(Østfold!J14&gt;0,Østfold!J14,"")</f>
        <v>1515</v>
      </c>
      <c r="K14" s="8">
        <f>IF(Østfold!K14&gt;0,Østfold!K14,"")</f>
        <v>2000</v>
      </c>
      <c r="L14" s="8">
        <f>IF(Østfold!L14&gt;0,Østfold!L14,"")</f>
      </c>
      <c r="M14" s="8">
        <f>IF(Østfold!M14&gt;0,Østfold!M14,"")</f>
        <v>3700</v>
      </c>
      <c r="N14" s="8">
        <f>IF(Østfold!N14&gt;0,Østfold!N14,"")</f>
        <v>475</v>
      </c>
      <c r="O14" s="8">
        <f t="shared" si="0"/>
        <v>9787.83</v>
      </c>
    </row>
    <row r="15" spans="1:15" ht="12.75">
      <c r="A15" s="4">
        <v>125</v>
      </c>
      <c r="B15" s="5" t="s">
        <v>12</v>
      </c>
      <c r="C15" s="20">
        <f>Østfold!C15</f>
        <v>7116.59</v>
      </c>
      <c r="D15" s="8">
        <f>IF(Østfold!D15&gt;0,Østfold!D15,"")</f>
        <v>367</v>
      </c>
      <c r="E15" s="8">
        <f>IF(Østfold!E15&gt;0,Østfold!E15,"")</f>
      </c>
      <c r="F15" s="8">
        <f>IF(Østfold!F15&gt;0,Østfold!F15,"")</f>
        <v>4450</v>
      </c>
      <c r="G15" s="8">
        <f>IF(Østfold!G15&gt;0,Østfold!G15,"")</f>
        <v>2300</v>
      </c>
      <c r="H15" s="8">
        <f>IF(Østfold!H15&gt;0,Østfold!H15,"")</f>
      </c>
      <c r="I15" s="8">
        <f>IF(Østfold!I15&gt;0,Østfold!I15,"")</f>
      </c>
      <c r="J15" s="8">
        <f>IF(Østfold!J15&gt;0,Østfold!J15,"")</f>
      </c>
      <c r="K15" s="8">
        <f>IF(Østfold!K15&gt;0,Østfold!K15,"")</f>
      </c>
      <c r="L15" s="8">
        <f>IF(Østfold!L15&gt;0,Østfold!L15,"")</f>
        <v>1800</v>
      </c>
      <c r="M15" s="8">
        <f>IF(Østfold!M15&gt;0,Østfold!M15,"")</f>
        <v>3250</v>
      </c>
      <c r="N15" s="8">
        <f>IF(Østfold!N15&gt;0,Østfold!N15,"")</f>
        <v>2067</v>
      </c>
      <c r="O15" s="8">
        <f t="shared" si="0"/>
        <v>7116.59</v>
      </c>
    </row>
    <row r="16" spans="1:15" ht="12.75">
      <c r="A16" s="4">
        <v>127</v>
      </c>
      <c r="B16" s="5" t="s">
        <v>13</v>
      </c>
      <c r="C16" s="20">
        <f>Østfold!C16</f>
        <v>2355.87</v>
      </c>
      <c r="D16" s="8">
        <f>IF(Østfold!D16&gt;0,Østfold!D16,"")</f>
      </c>
      <c r="E16" s="8">
        <f>IF(Østfold!E16&gt;0,Østfold!E16,"")</f>
        <v>200</v>
      </c>
      <c r="F16" s="8">
        <f>IF(Østfold!F16&gt;0,Østfold!F16,"")</f>
        <v>550</v>
      </c>
      <c r="G16" s="8">
        <f>IF(Østfold!G16&gt;0,Østfold!G16,"")</f>
        <v>1200</v>
      </c>
      <c r="H16" s="8">
        <f>IF(Østfold!H16&gt;0,Østfold!H16,"")</f>
        <v>400</v>
      </c>
      <c r="I16" s="8">
        <f>IF(Østfold!I16&gt;0,Østfold!I16,"")</f>
        <v>100</v>
      </c>
      <c r="J16" s="8">
        <f>IF(Østfold!J16&gt;0,Østfold!J16,"")</f>
        <v>700</v>
      </c>
      <c r="K16" s="8">
        <f>IF(Østfold!K16&gt;0,Østfold!K16,"")</f>
        <v>1000</v>
      </c>
      <c r="L16" s="8">
        <f>IF(Østfold!L16&gt;0,Østfold!L16,"")</f>
      </c>
      <c r="M16" s="8">
        <f>IF(Østfold!M16&gt;0,Østfold!M16,"")</f>
      </c>
      <c r="N16" s="8">
        <f>IF(Østfold!N16&gt;0,Østfold!N16,"")</f>
        <v>550</v>
      </c>
      <c r="O16" s="8">
        <f t="shared" si="0"/>
        <v>2355.87</v>
      </c>
    </row>
    <row r="17" spans="1:15" ht="12.75">
      <c r="A17" s="4">
        <v>128</v>
      </c>
      <c r="B17" s="5" t="s">
        <v>14</v>
      </c>
      <c r="C17" s="20">
        <f>Østfold!C17</f>
        <v>5051.94</v>
      </c>
      <c r="D17" s="8">
        <f>IF(Østfold!D17&gt;0,Østfold!D17,"")</f>
      </c>
      <c r="E17" s="8">
        <f>IF(Østfold!E17&gt;0,Østfold!E17,"")</f>
        <v>2200</v>
      </c>
      <c r="F17" s="8">
        <f>IF(Østfold!F17&gt;0,Østfold!F17,"")</f>
        <v>2600</v>
      </c>
      <c r="G17" s="8">
        <f>IF(Østfold!G17&gt;0,Østfold!G17,"")</f>
        <v>150</v>
      </c>
      <c r="H17" s="8">
        <f>IF(Østfold!H17&gt;0,Østfold!H17,"")</f>
        <v>150</v>
      </c>
      <c r="I17" s="8">
        <f>IF(Østfold!I17&gt;0,Østfold!I17,"")</f>
      </c>
      <c r="J17" s="8">
        <f>IF(Østfold!J17&gt;0,Østfold!J17,"")</f>
        <v>1700</v>
      </c>
      <c r="K17" s="8">
        <f>IF(Østfold!K17&gt;0,Østfold!K17,"")</f>
        <v>400</v>
      </c>
      <c r="L17" s="8">
        <f>IF(Østfold!L17&gt;0,Østfold!L17,"")</f>
      </c>
      <c r="M17" s="8">
        <f>IF(Østfold!M17&gt;0,Østfold!M17,"")</f>
        <v>2900</v>
      </c>
      <c r="N17" s="8">
        <f>IF(Østfold!N17&gt;0,Østfold!N17,"")</f>
        <v>100</v>
      </c>
      <c r="O17" s="8">
        <f t="shared" si="0"/>
        <v>5051.94</v>
      </c>
    </row>
    <row r="18" spans="1:15" ht="12.75">
      <c r="A18" s="4">
        <v>135</v>
      </c>
      <c r="B18" s="5" t="s">
        <v>15</v>
      </c>
      <c r="C18" s="20">
        <f>Østfold!C18</f>
        <v>4588.95</v>
      </c>
      <c r="D18" s="8">
        <f>IF(Østfold!D18&gt;0,Østfold!D18,"")</f>
      </c>
      <c r="E18" s="8">
        <f>IF(Østfold!E18&gt;0,Østfold!E18,"")</f>
      </c>
      <c r="F18" s="8">
        <f>IF(Østfold!F18&gt;0,Østfold!F18,"")</f>
        <v>3362</v>
      </c>
      <c r="G18" s="8">
        <f>IF(Østfold!G18&gt;0,Østfold!G18,"")</f>
        <v>1144</v>
      </c>
      <c r="H18" s="8">
        <f>IF(Østfold!H18&gt;0,Østfold!H18,"")</f>
        <v>83</v>
      </c>
      <c r="I18" s="8">
        <f>IF(Østfold!I18&gt;0,Østfold!I18,"")</f>
        <v>560</v>
      </c>
      <c r="J18" s="8">
        <f>IF(Østfold!J18&gt;0,Østfold!J18,"")</f>
        <v>1735</v>
      </c>
      <c r="K18" s="8">
        <f>IF(Østfold!K18&gt;0,Østfold!K18,"")</f>
        <v>1730</v>
      </c>
      <c r="L18" s="8">
        <f>IF(Østfold!L18&gt;0,Østfold!L18,"")</f>
      </c>
      <c r="M18" s="8">
        <f>IF(Østfold!M18&gt;0,Østfold!M18,"")</f>
        <v>150</v>
      </c>
      <c r="N18" s="8">
        <f>IF(Østfold!N18&gt;0,Østfold!N18,"")</f>
        <v>400</v>
      </c>
      <c r="O18" s="8">
        <f t="shared" si="0"/>
        <v>4588.95</v>
      </c>
    </row>
    <row r="19" spans="1:15" ht="12.75">
      <c r="A19" s="4">
        <v>136</v>
      </c>
      <c r="B19" s="5" t="s">
        <v>16</v>
      </c>
      <c r="C19" s="20">
        <f>Østfold!C19</f>
        <v>9397.31</v>
      </c>
      <c r="D19" s="8">
        <f>IF(Østfold!D19&gt;0,Østfold!D19,"")</f>
      </c>
      <c r="E19" s="8">
        <f>IF(Østfold!E19&gt;0,Østfold!E19,"")</f>
        <v>3909</v>
      </c>
      <c r="F19" s="8">
        <f>IF(Østfold!F19&gt;0,Østfold!F19,"")</f>
        <v>3480</v>
      </c>
      <c r="G19" s="8">
        <f>IF(Østfold!G19&gt;0,Østfold!G19,"")</f>
        <v>1278</v>
      </c>
      <c r="H19" s="8">
        <f>IF(Østfold!H19&gt;0,Østfold!H19,"")</f>
        <v>690</v>
      </c>
      <c r="I19" s="8">
        <f>IF(Østfold!I19&gt;0,Østfold!I19,"")</f>
        <v>800</v>
      </c>
      <c r="J19" s="8">
        <f>IF(Østfold!J19&gt;0,Østfold!J19,"")</f>
        <v>2255</v>
      </c>
      <c r="K19" s="8">
        <f>IF(Østfold!K19&gt;0,Østfold!K19,"")</f>
        <v>1540</v>
      </c>
      <c r="L19" s="8">
        <f>IF(Østfold!L19&gt;0,Østfold!L19,"")</f>
      </c>
      <c r="M19" s="8">
        <f>IF(Østfold!M19&gt;0,Østfold!M19,"")</f>
        <v>3200</v>
      </c>
      <c r="N19" s="8">
        <f>IF(Østfold!N19&gt;0,Østfold!N19,"")</f>
        <v>1562</v>
      </c>
      <c r="O19" s="8">
        <f t="shared" si="0"/>
        <v>9397.31</v>
      </c>
    </row>
    <row r="20" spans="1:15" ht="12.75">
      <c r="A20" s="4">
        <v>137</v>
      </c>
      <c r="B20" s="5" t="s">
        <v>17</v>
      </c>
      <c r="C20" s="20">
        <f>Østfold!C20</f>
        <v>2928.9</v>
      </c>
      <c r="D20" s="8">
        <f>IF(Østfold!D20&gt;0,Østfold!D20,"")</f>
        <v>836</v>
      </c>
      <c r="E20" s="8">
        <f>IF(Østfold!E20&gt;0,Østfold!E20,"")</f>
        <v>517</v>
      </c>
      <c r="F20" s="8">
        <f>IF(Østfold!F20&gt;0,Østfold!F20,"")</f>
        <v>927</v>
      </c>
      <c r="G20" s="8">
        <f>IF(Østfold!G20&gt;0,Østfold!G20,"")</f>
        <v>648</v>
      </c>
      <c r="H20" s="8">
        <f>IF(Østfold!H20&gt;0,Østfold!H20,"")</f>
      </c>
      <c r="I20" s="8">
        <f>IF(Østfold!I20&gt;0,Østfold!I20,"")</f>
        <v>21</v>
      </c>
      <c r="J20" s="8">
        <f>IF(Østfold!J20&gt;0,Østfold!J20,"")</f>
        <v>2908</v>
      </c>
      <c r="K20" s="8">
        <f>IF(Østfold!K20&gt;0,Østfold!K20,"")</f>
      </c>
      <c r="L20" s="8">
        <f>IF(Østfold!L20&gt;0,Østfold!L20,"")</f>
      </c>
      <c r="M20" s="8">
        <f>IF(Østfold!M20&gt;0,Østfold!M20,"")</f>
      </c>
      <c r="N20" s="8">
        <f>IF(Østfold!N20&gt;0,Østfold!N20,"")</f>
      </c>
      <c r="O20" s="8">
        <f>IF(SUM(D20:H20)&gt;0,C20,"")</f>
        <v>2928.9</v>
      </c>
    </row>
    <row r="21" spans="1:15" ht="12.75">
      <c r="A21" s="4">
        <v>138</v>
      </c>
      <c r="B21" s="5" t="s">
        <v>18</v>
      </c>
      <c r="C21" s="20">
        <f>Østfold!C21</f>
        <v>3110.74</v>
      </c>
      <c r="D21" s="8">
        <f>IF(Østfold!D21&gt;0,Østfold!D21,"")</f>
      </c>
      <c r="E21" s="8">
        <f>IF(Østfold!E21&gt;0,Østfold!E21,"")</f>
        <v>3011</v>
      </c>
      <c r="F21" s="8">
        <f>IF(Østfold!F21&gt;0,Østfold!F21,"")</f>
        <v>100</v>
      </c>
      <c r="G21" s="8">
        <f>IF(Østfold!G21&gt;0,Østfold!G21,"")</f>
      </c>
      <c r="H21" s="8">
        <f>IF(Østfold!H21&gt;0,Østfold!H21,"")</f>
      </c>
      <c r="I21" s="8">
        <f>IF(Østfold!I21&gt;0,Østfold!I21,"")</f>
      </c>
      <c r="J21" s="8">
        <f>IF(Østfold!J21&gt;0,Østfold!J21,"")</f>
        <v>2400</v>
      </c>
      <c r="K21" s="8">
        <f>IF(Østfold!K21&gt;0,Østfold!K21,"")</f>
        <v>300</v>
      </c>
      <c r="L21" s="8">
        <f>IF(Østfold!L21&gt;0,Østfold!L21,"")</f>
      </c>
      <c r="M21" s="8">
        <f>IF(Østfold!M21&gt;0,Østfold!M21,"")</f>
      </c>
      <c r="N21" s="8">
        <f>IF(Østfold!N21&gt;0,Østfold!N21,"")</f>
        <v>411</v>
      </c>
      <c r="O21" s="8">
        <f t="shared" si="0"/>
        <v>3110.74</v>
      </c>
    </row>
    <row r="22" spans="1:15" ht="12.75">
      <c r="A22" s="4">
        <v>211</v>
      </c>
      <c r="B22" s="5" t="s">
        <v>19</v>
      </c>
      <c r="C22" s="21">
        <f>Akershus!C4</f>
        <v>9348.33</v>
      </c>
      <c r="D22" s="9">
        <f>IF(Akershus!D4,Akershus!D4,"")</f>
      </c>
      <c r="E22" s="9">
        <f>IF(Akershus!E4,Akershus!E4,"")</f>
        <v>1548</v>
      </c>
      <c r="F22" s="9">
        <f>IF(Akershus!F4,Akershus!F4,"")</f>
        <v>7800</v>
      </c>
      <c r="G22" s="9">
        <f>IF(Akershus!G4,Akershus!G4,"")</f>
      </c>
      <c r="H22" s="9">
        <f>IF(Akershus!H4,Akershus!H4,"")</f>
      </c>
      <c r="I22" s="9">
        <f>IF(Akershus!I4,Akershus!I4,"")</f>
      </c>
      <c r="J22" s="9">
        <f>IF(Akershus!J4,Akershus!J4,"")</f>
        <v>9348</v>
      </c>
      <c r="K22" s="9">
        <f>IF(Akershus!K4,Akershus!K4,"")</f>
      </c>
      <c r="L22" s="9">
        <f>IF(Akershus!L4,Akershus!L4,"")</f>
      </c>
      <c r="M22" s="9">
        <f>IF(Akershus!M4,Akershus!M4,"")</f>
      </c>
      <c r="N22" s="9">
        <f>IF(Akershus!N4,Akershus!N4,"")</f>
      </c>
      <c r="O22" s="8">
        <f t="shared" si="0"/>
        <v>9348.33</v>
      </c>
    </row>
    <row r="23" spans="1:15" ht="12.75">
      <c r="A23" s="4">
        <v>213</v>
      </c>
      <c r="B23" s="5" t="s">
        <v>20</v>
      </c>
      <c r="C23" s="21">
        <f>Akershus!C5</f>
        <v>18514.82</v>
      </c>
      <c r="D23" s="9">
        <f>IF(Akershus!D5,Akershus!D5,"")</f>
        <v>1715</v>
      </c>
      <c r="E23" s="9">
        <f>IF(Akershus!E5,Akershus!E5,"")</f>
        <v>10150</v>
      </c>
      <c r="F23" s="9">
        <f>IF(Akershus!F5,Akershus!F5,"")</f>
        <v>810</v>
      </c>
      <c r="G23" s="9">
        <f>IF(Akershus!G5,Akershus!G5,"")</f>
        <v>5540</v>
      </c>
      <c r="H23" s="9">
        <f>IF(Akershus!H5,Akershus!H5,"")</f>
        <v>300</v>
      </c>
      <c r="I23" s="9">
        <f>IF(Akershus!I5,Akershus!I5,"")</f>
        <v>1665</v>
      </c>
      <c r="J23" s="9">
        <f>IF(Akershus!J5,Akershus!J5,"")</f>
        <v>6500</v>
      </c>
      <c r="K23" s="9">
        <f>IF(Akershus!K5,Akershus!K5,"")</f>
        <v>1000</v>
      </c>
      <c r="L23" s="9">
        <f>IF(Akershus!L5,Akershus!L5,"")</f>
        <v>5200</v>
      </c>
      <c r="M23" s="9">
        <f>IF(Akershus!M5,Akershus!M5,"")</f>
        <v>2435</v>
      </c>
      <c r="N23" s="9">
        <f>IF(Akershus!N5,Akershus!N5,"")</f>
      </c>
      <c r="O23" s="8">
        <f t="shared" si="0"/>
        <v>18514.82</v>
      </c>
    </row>
    <row r="24" spans="1:15" ht="12.75">
      <c r="A24" s="4">
        <v>214</v>
      </c>
      <c r="B24" s="5" t="s">
        <v>21</v>
      </c>
      <c r="C24" s="21">
        <f>Akershus!C6</f>
        <v>10438.7</v>
      </c>
      <c r="D24" s="9">
        <f>IF(Akershus!D6,Akershus!D6,"")</f>
      </c>
      <c r="E24" s="9">
        <f>IF(Akershus!E6,Akershus!E6,"")</f>
        <v>10439</v>
      </c>
      <c r="F24" s="9">
        <f>IF(Akershus!F6,Akershus!F6,"")</f>
      </c>
      <c r="G24" s="9">
        <f>IF(Akershus!G6,Akershus!G6,"")</f>
      </c>
      <c r="H24" s="9">
        <f>IF(Akershus!H6,Akershus!H6,"")</f>
      </c>
      <c r="I24" s="9">
        <f>IF(Akershus!I6,Akershus!I6,"")</f>
      </c>
      <c r="J24" s="9">
        <f>IF(Akershus!J6,Akershus!J6,"")</f>
      </c>
      <c r="K24" s="9">
        <f>IF(Akershus!K6,Akershus!K6,"")</f>
      </c>
      <c r="L24" s="9">
        <f>IF(Akershus!L6,Akershus!L6,"")</f>
      </c>
      <c r="M24" s="9">
        <f>IF(Akershus!M6,Akershus!M6,"")</f>
        <v>10439</v>
      </c>
      <c r="N24" s="9">
        <f>IF(Akershus!N6,Akershus!N6,"")</f>
      </c>
      <c r="O24" s="8">
        <f t="shared" si="0"/>
        <v>10438.7</v>
      </c>
    </row>
    <row r="25" spans="1:15" ht="12.75">
      <c r="A25" s="4">
        <v>215</v>
      </c>
      <c r="B25" s="5" t="s">
        <v>22</v>
      </c>
      <c r="C25" s="21">
        <f>Akershus!C7</f>
        <v>9614.72</v>
      </c>
      <c r="D25" s="9">
        <f>IF(Akershus!D7,Akershus!D7,"")</f>
      </c>
      <c r="E25" s="9">
        <f>IF(Akershus!E7,Akershus!E7,"")</f>
        <v>2300</v>
      </c>
      <c r="F25" s="9">
        <f>IF(Akershus!F7,Akershus!F7,"")</f>
        <v>4700</v>
      </c>
      <c r="G25" s="9">
        <f>IF(Akershus!G7,Akershus!G7,"")</f>
        <v>2600</v>
      </c>
      <c r="H25" s="9">
        <f>IF(Akershus!H7,Akershus!H7,"")</f>
      </c>
      <c r="I25" s="9">
        <f>IF(Akershus!I7,Akershus!I7,"")</f>
      </c>
      <c r="J25" s="9">
        <f>IF(Akershus!J7,Akershus!J7,"")</f>
        <v>6000</v>
      </c>
      <c r="K25" s="9">
        <f>IF(Akershus!K7,Akershus!K7,"")</f>
        <v>1400</v>
      </c>
      <c r="L25" s="9">
        <f>IF(Akershus!L7,Akershus!L7,"")</f>
        <v>400</v>
      </c>
      <c r="M25" s="9">
        <f>IF(Akershus!M7,Akershus!M7,"")</f>
        <v>1000</v>
      </c>
      <c r="N25" s="9">
        <f>IF(Akershus!N7,Akershus!N7,"")</f>
        <v>800</v>
      </c>
      <c r="O25" s="8">
        <f t="shared" si="0"/>
        <v>9614.72</v>
      </c>
    </row>
    <row r="26" spans="1:15" ht="12.75">
      <c r="A26" s="4">
        <v>216</v>
      </c>
      <c r="B26" s="5" t="s">
        <v>23</v>
      </c>
      <c r="C26" s="21">
        <f>Akershus!C8</f>
        <v>11417.68</v>
      </c>
      <c r="D26" s="9">
        <f>IF(Akershus!D8,Akershus!D8,"")</f>
        <v>58</v>
      </c>
      <c r="E26" s="9">
        <f>IF(Akershus!E8,Akershus!E8,"")</f>
        <v>1800</v>
      </c>
      <c r="F26" s="9">
        <f>IF(Akershus!F8,Akershus!F8,"")</f>
      </c>
      <c r="G26" s="9">
        <f>IF(Akershus!G8,Akershus!G8,"")</f>
        <v>9560</v>
      </c>
      <c r="H26" s="9">
        <f>IF(Akershus!H8,Akershus!H8,"")</f>
      </c>
      <c r="I26" s="9">
        <f>IF(Akershus!I8,Akershus!I8,"")</f>
        <v>1200</v>
      </c>
      <c r="J26" s="9">
        <f>IF(Akershus!J8,Akershus!J8,"")</f>
        <v>6800</v>
      </c>
      <c r="K26" s="9">
        <f>IF(Akershus!K8,Akershus!K8,"")</f>
        <v>1200</v>
      </c>
      <c r="L26" s="9">
        <f>IF(Akershus!L8,Akershus!L8,"")</f>
      </c>
      <c r="M26" s="9">
        <f>IF(Akershus!M8,Akershus!M8,"")</f>
      </c>
      <c r="N26" s="9">
        <f>IF(Akershus!N8,Akershus!N8,"")</f>
        <v>2160</v>
      </c>
      <c r="O26" s="8">
        <f t="shared" si="0"/>
        <v>11417.68</v>
      </c>
    </row>
    <row r="27" spans="1:15" ht="12.75">
      <c r="A27" s="4">
        <v>217</v>
      </c>
      <c r="B27" s="5" t="s">
        <v>24</v>
      </c>
      <c r="C27" s="21">
        <f>Akershus!C9</f>
        <v>16379.04</v>
      </c>
      <c r="D27" s="9">
        <f>IF(Akershus!D9,Akershus!D9,"")</f>
      </c>
      <c r="E27" s="9">
        <f>IF(Akershus!E9,Akershus!E9,"")</f>
        <v>6700</v>
      </c>
      <c r="F27" s="9">
        <f>IF(Akershus!F9,Akershus!F9,"")</f>
        <v>6000</v>
      </c>
      <c r="G27" s="9">
        <f>IF(Akershus!G9,Akershus!G9,"")</f>
        <v>3500</v>
      </c>
      <c r="H27" s="9">
        <f>IF(Akershus!H9,Akershus!H9,"")</f>
        <v>200</v>
      </c>
      <c r="I27" s="9">
        <f>IF(Akershus!I9,Akershus!I9,"")</f>
        <v>800</v>
      </c>
      <c r="J27" s="9">
        <f>IF(Akershus!J9,Akershus!J9,"")</f>
        <v>12300</v>
      </c>
      <c r="K27" s="9">
        <f>IF(Akershus!K9,Akershus!K9,"")</f>
      </c>
      <c r="L27" s="9">
        <f>IF(Akershus!L9,Akershus!L9,"")</f>
      </c>
      <c r="M27" s="9">
        <f>IF(Akershus!M9,Akershus!M9,"")</f>
        <v>400</v>
      </c>
      <c r="N27" s="9">
        <f>IF(Akershus!N9,Akershus!N9,"")</f>
        <v>2900</v>
      </c>
      <c r="O27" s="8">
        <f t="shared" si="0"/>
        <v>16379.04</v>
      </c>
    </row>
    <row r="28" spans="1:15" ht="12.75">
      <c r="A28" s="4">
        <v>219</v>
      </c>
      <c r="B28" s="5" t="s">
        <v>25</v>
      </c>
      <c r="C28" s="21">
        <f>Akershus!C10</f>
        <v>73148.06</v>
      </c>
      <c r="D28" s="9">
        <f>IF(Akershus!D10,Akershus!D10,"")</f>
      </c>
      <c r="E28" s="9">
        <f>IF(Akershus!E10,Akershus!E10,"")</f>
        <v>25148</v>
      </c>
      <c r="F28" s="9">
        <f>IF(Akershus!F10,Akershus!F10,"")</f>
        <v>36330</v>
      </c>
      <c r="G28" s="9">
        <f>IF(Akershus!G10,Akershus!G10,"")</f>
        <v>11670</v>
      </c>
      <c r="H28" s="9">
        <f>IF(Akershus!H10,Akershus!H10,"")</f>
      </c>
      <c r="I28" s="9">
        <f>IF(Akershus!I10,Akershus!I10,"")</f>
        <v>7000</v>
      </c>
      <c r="J28" s="9">
        <f>IF(Akershus!J10,Akershus!J10,"")</f>
        <v>17700</v>
      </c>
      <c r="K28" s="9">
        <f>IF(Akershus!K10,Akershus!K10,"")</f>
        <v>12600</v>
      </c>
      <c r="L28" s="9">
        <f>IF(Akershus!L10,Akershus!L10,"")</f>
        <v>6900</v>
      </c>
      <c r="M28" s="9">
        <f>IF(Akershus!M10,Akershus!M10,"")</f>
        <v>3430</v>
      </c>
      <c r="N28" s="9">
        <f>IF(Akershus!N10,Akershus!N10,"")</f>
        <v>25518</v>
      </c>
      <c r="O28" s="8">
        <f t="shared" si="0"/>
        <v>73148.06</v>
      </c>
    </row>
    <row r="29" spans="1:15" ht="12.75">
      <c r="A29" s="4">
        <v>220</v>
      </c>
      <c r="B29" s="5" t="s">
        <v>26</v>
      </c>
      <c r="C29" s="21">
        <f>Akershus!C11</f>
        <v>35837.95</v>
      </c>
      <c r="D29" s="9">
        <f>IF(Akershus!D11,Akershus!D11,"")</f>
        <v>8000</v>
      </c>
      <c r="E29" s="9">
        <f>IF(Akershus!E11,Akershus!E11,"")</f>
      </c>
      <c r="F29" s="9">
        <f>IF(Akershus!F11,Akershus!F11,"")</f>
        <v>21000</v>
      </c>
      <c r="G29" s="9">
        <f>IF(Akershus!G11,Akershus!G11,"")</f>
        <v>5000</v>
      </c>
      <c r="H29" s="9">
        <f>IF(Akershus!H11,Akershus!H11,"")</f>
        <v>1838</v>
      </c>
      <c r="I29" s="9">
        <f>IF(Akershus!I11,Akershus!I11,"")</f>
        <v>11000</v>
      </c>
      <c r="J29" s="9">
        <f>IF(Akershus!J11,Akershus!J11,"")</f>
        <v>20538</v>
      </c>
      <c r="K29" s="9">
        <f>IF(Akershus!K11,Akershus!K11,"")</f>
      </c>
      <c r="L29" s="9">
        <f>IF(Akershus!L11,Akershus!L11,"")</f>
      </c>
      <c r="M29" s="9">
        <f>IF(Akershus!M11,Akershus!M11,"")</f>
      </c>
      <c r="N29" s="9">
        <f>IF(Akershus!N11,Akershus!N11,"")</f>
        <v>4300</v>
      </c>
      <c r="O29" s="8">
        <f t="shared" si="0"/>
        <v>35837.95</v>
      </c>
    </row>
    <row r="30" spans="1:15" ht="12.75">
      <c r="A30" s="4">
        <v>221</v>
      </c>
      <c r="B30" s="5" t="s">
        <v>27</v>
      </c>
      <c r="C30" s="21">
        <f>Akershus!C12</f>
        <v>9491.92</v>
      </c>
      <c r="D30" s="9">
        <f>IF(Akershus!D12,Akershus!D12,"")</f>
      </c>
      <c r="E30" s="9">
        <f>IF(Akershus!E12,Akershus!E12,"")</f>
        <v>2740</v>
      </c>
      <c r="F30" s="9">
        <f>IF(Akershus!F12,Akershus!F12,"")</f>
        <v>1615</v>
      </c>
      <c r="G30" s="9">
        <f>IF(Akershus!G12,Akershus!G12,"")</f>
        <v>5700</v>
      </c>
      <c r="H30" s="9">
        <f>IF(Akershus!H12,Akershus!H12,"")</f>
        <v>279</v>
      </c>
      <c r="I30" s="9">
        <f>IF(Akershus!I12,Akershus!I12,"")</f>
        <v>40</v>
      </c>
      <c r="J30" s="9">
        <f>IF(Akershus!J12,Akershus!J12,"")</f>
        <v>8524</v>
      </c>
      <c r="K30" s="9">
        <f>IF(Akershus!K12,Akershus!K12,"")</f>
        <v>150</v>
      </c>
      <c r="L30" s="9">
        <f>IF(Akershus!L12,Akershus!L12,"")</f>
        <v>1490</v>
      </c>
      <c r="M30" s="9">
        <f>IF(Akershus!M12,Akershus!M12,"")</f>
      </c>
      <c r="N30" s="9">
        <f>IF(Akershus!N12,Akershus!N12,"")</f>
        <v>130</v>
      </c>
      <c r="O30" s="8">
        <f t="shared" si="0"/>
        <v>9491.92</v>
      </c>
    </row>
    <row r="31" spans="1:15" ht="12.75">
      <c r="A31" s="4">
        <v>226</v>
      </c>
      <c r="B31" s="5" t="s">
        <v>28</v>
      </c>
      <c r="C31" s="21">
        <f>Akershus!C13</f>
        <v>9810.65</v>
      </c>
      <c r="D31" s="9">
        <f>IF(Akershus!D13,Akershus!D13,"")</f>
      </c>
      <c r="E31" s="9">
        <f>IF(Akershus!E13,Akershus!E13,"")</f>
        <v>200</v>
      </c>
      <c r="F31" s="9">
        <f>IF(Akershus!F13,Akershus!F13,"")</f>
      </c>
      <c r="G31" s="9">
        <f>IF(Akershus!G13,Akershus!G13,"")</f>
        <v>9611</v>
      </c>
      <c r="H31" s="9">
        <f>IF(Akershus!H13,Akershus!H13,"")</f>
      </c>
      <c r="I31" s="9">
        <f>IF(Akershus!I13,Akershus!I13,"")</f>
      </c>
      <c r="J31" s="9">
        <f>IF(Akershus!J13,Akershus!J13,"")</f>
      </c>
      <c r="K31" s="9">
        <f>IF(Akershus!K13,Akershus!K13,"")</f>
        <v>2000</v>
      </c>
      <c r="L31" s="9">
        <f>IF(Akershus!L13,Akershus!L13,"")</f>
        <v>5311</v>
      </c>
      <c r="M31" s="9">
        <f>IF(Akershus!M13,Akershus!M13,"")</f>
      </c>
      <c r="N31" s="9">
        <f>IF(Akershus!N13,Akershus!N13,"")</f>
        <v>2500</v>
      </c>
      <c r="O31" s="8">
        <f t="shared" si="0"/>
        <v>9810.65</v>
      </c>
    </row>
    <row r="32" spans="1:15" ht="12.75">
      <c r="A32" s="4">
        <v>227</v>
      </c>
      <c r="B32" s="5" t="s">
        <v>29</v>
      </c>
      <c r="C32" s="21">
        <f>Akershus!C14</f>
        <v>6773.71</v>
      </c>
      <c r="D32" s="9">
        <f>IF(Akershus!D14,Akershus!D14,"")</f>
      </c>
      <c r="E32" s="9">
        <f>IF(Akershus!E14,Akershus!E14,"")</f>
        <v>2800</v>
      </c>
      <c r="F32" s="9">
        <f>IF(Akershus!F14,Akershus!F14,"")</f>
        <v>2974</v>
      </c>
      <c r="G32" s="9">
        <f>IF(Akershus!G14,Akershus!G14,"")</f>
        <v>1000</v>
      </c>
      <c r="H32" s="9">
        <f>IF(Akershus!H14,Akershus!H14,"")</f>
      </c>
      <c r="I32" s="9">
        <f>IF(Akershus!I14,Akershus!I14,"")</f>
      </c>
      <c r="J32" s="9">
        <f>IF(Akershus!J14,Akershus!J14,"")</f>
        <v>1000</v>
      </c>
      <c r="K32" s="9">
        <f>IF(Akershus!K14,Akershus!K14,"")</f>
      </c>
      <c r="L32" s="9">
        <f>IF(Akershus!L14,Akershus!L14,"")</f>
        <v>2700</v>
      </c>
      <c r="M32" s="9">
        <f>IF(Akershus!M14,Akershus!M14,"")</f>
        <v>3074</v>
      </c>
      <c r="N32" s="9">
        <f>IF(Akershus!N14,Akershus!N14,"")</f>
      </c>
      <c r="O32" s="8">
        <f t="shared" si="0"/>
        <v>6773.71</v>
      </c>
    </row>
    <row r="33" spans="1:15" ht="12.75">
      <c r="A33" s="4">
        <v>228</v>
      </c>
      <c r="B33" s="5" t="s">
        <v>30</v>
      </c>
      <c r="C33" s="21">
        <f>Akershus!C15</f>
        <v>10276.99</v>
      </c>
      <c r="D33" s="9">
        <f>IF(Akershus!D15,Akershus!D15,"")</f>
      </c>
      <c r="E33" s="9">
        <f>IF(Akershus!E15,Akershus!E15,"")</f>
        <v>5777</v>
      </c>
      <c r="F33" s="9">
        <f>IF(Akershus!F15,Akershus!F15,"")</f>
        <v>4500</v>
      </c>
      <c r="G33" s="9">
        <f>IF(Akershus!G15,Akershus!G15,"")</f>
      </c>
      <c r="H33" s="9">
        <f>IF(Akershus!H15,Akershus!H15,"")</f>
      </c>
      <c r="I33" s="9">
        <f>IF(Akershus!I15,Akershus!I15,"")</f>
        <v>199</v>
      </c>
      <c r="J33" s="9">
        <f>IF(Akershus!J15,Akershus!J15,"")</f>
        <v>1286</v>
      </c>
      <c r="K33" s="9">
        <f>IF(Akershus!K15,Akershus!K15,"")</f>
        <v>1587</v>
      </c>
      <c r="L33" s="9">
        <f>IF(Akershus!L15,Akershus!L15,"")</f>
        <v>1900</v>
      </c>
      <c r="M33" s="9">
        <f>IF(Akershus!M15,Akershus!M15,"")</f>
        <v>1857</v>
      </c>
      <c r="N33" s="9">
        <f>IF(Akershus!N15,Akershus!N15,"")</f>
        <v>3448</v>
      </c>
      <c r="O33" s="8">
        <f t="shared" si="0"/>
        <v>10276.99</v>
      </c>
    </row>
    <row r="34" spans="1:15" ht="12.75">
      <c r="A34" s="4">
        <v>229</v>
      </c>
      <c r="B34" s="5" t="s">
        <v>31</v>
      </c>
      <c r="C34" s="21">
        <f>Akershus!C16</f>
        <v>6767.68</v>
      </c>
      <c r="D34" s="9">
        <f>IF(Akershus!D16,Akershus!D16,"")</f>
      </c>
      <c r="E34" s="9">
        <f>IF(Akershus!E16,Akershus!E16,"")</f>
        <v>500</v>
      </c>
      <c r="F34" s="9">
        <f>IF(Akershus!F16,Akershus!F16,"")</f>
        <v>6268</v>
      </c>
      <c r="G34" s="9">
        <f>IF(Akershus!G16,Akershus!G16,"")</f>
      </c>
      <c r="H34" s="9">
        <f>IF(Akershus!H16,Akershus!H16,"")</f>
      </c>
      <c r="I34" s="9">
        <f>IF(Akershus!I16,Akershus!I16,"")</f>
      </c>
      <c r="J34" s="9">
        <f>IF(Akershus!J16,Akershus!J16,"")</f>
        <v>4000</v>
      </c>
      <c r="K34" s="9">
        <f>IF(Akershus!K16,Akershus!K16,"")</f>
      </c>
      <c r="L34" s="9">
        <f>IF(Akershus!L16,Akershus!L16,"")</f>
        <v>1000</v>
      </c>
      <c r="M34" s="9">
        <f>IF(Akershus!M16,Akershus!M16,"")</f>
        <v>500</v>
      </c>
      <c r="N34" s="9">
        <f>IF(Akershus!N16,Akershus!N16,"")</f>
        <v>1268</v>
      </c>
      <c r="O34" s="8">
        <f>IF(SUM(D34:H34)&gt;0,C34,"")</f>
        <v>6767.68</v>
      </c>
    </row>
    <row r="35" spans="1:15" ht="12.75">
      <c r="A35" s="4">
        <v>230</v>
      </c>
      <c r="B35" s="5" t="s">
        <v>32</v>
      </c>
      <c r="C35" s="21">
        <f>Akershus!C17</f>
        <v>21539.67</v>
      </c>
      <c r="D35" s="9">
        <f>IF(Akershus!D17,Akershus!D17,"")</f>
      </c>
      <c r="E35" s="9">
        <f>IF(Akershus!E17,Akershus!E17,"")</f>
        <v>5052</v>
      </c>
      <c r="F35" s="9">
        <f>IF(Akershus!F17,Akershus!F17,"")</f>
        <v>14288</v>
      </c>
      <c r="G35" s="9">
        <f>IF(Akershus!G17,Akershus!G17,"")</f>
        <v>2200</v>
      </c>
      <c r="H35" s="9">
        <f>IF(Akershus!H17,Akershus!H17,"")</f>
      </c>
      <c r="I35" s="9">
        <f>IF(Akershus!I17,Akershus!I17,"")</f>
      </c>
      <c r="J35" s="9">
        <f>IF(Akershus!J17,Akershus!J17,"")</f>
        <v>2200</v>
      </c>
      <c r="K35" s="9">
        <f>IF(Akershus!K17,Akershus!K17,"")</f>
        <v>2960</v>
      </c>
      <c r="L35" s="9">
        <f>IF(Akershus!L17,Akershus!L17,"")</f>
        <v>2100</v>
      </c>
      <c r="M35" s="9">
        <f>IF(Akershus!M17,Akershus!M17,"")</f>
        <v>14280</v>
      </c>
      <c r="N35" s="9">
        <f>IF(Akershus!N17,Akershus!N17,"")</f>
      </c>
      <c r="O35" s="8">
        <f t="shared" si="0"/>
        <v>21539.67</v>
      </c>
    </row>
    <row r="36" spans="1:15" ht="12.75">
      <c r="A36" s="4">
        <v>231</v>
      </c>
      <c r="B36" s="5" t="s">
        <v>33</v>
      </c>
      <c r="C36" s="21">
        <f>Akershus!C18</f>
        <v>31067.83</v>
      </c>
      <c r="D36" s="9">
        <f>IF(Akershus!D18,Akershus!D18,"")</f>
      </c>
      <c r="E36" s="9">
        <f>IF(Akershus!E18,Akershus!E18,"")</f>
        <v>6400</v>
      </c>
      <c r="F36" s="9">
        <f>IF(Akershus!F18,Akershus!F18,"")</f>
        <v>18218</v>
      </c>
      <c r="G36" s="9">
        <f>IF(Akershus!G18,Akershus!G18,"")</f>
        <v>5800</v>
      </c>
      <c r="H36" s="9">
        <f>IF(Akershus!H18,Akershus!H18,"")</f>
        <v>650</v>
      </c>
      <c r="I36" s="9">
        <f>IF(Akershus!I18,Akershus!I18,"")</f>
      </c>
      <c r="J36" s="9">
        <f>IF(Akershus!J18,Akershus!J18,"")</f>
        <v>3418</v>
      </c>
      <c r="K36" s="9">
        <f>IF(Akershus!K18,Akershus!K18,"")</f>
        <v>13750</v>
      </c>
      <c r="L36" s="9">
        <f>IF(Akershus!L18,Akershus!L18,"")</f>
        <v>4000</v>
      </c>
      <c r="M36" s="9">
        <f>IF(Akershus!M18,Akershus!M18,"")</f>
        <v>8800</v>
      </c>
      <c r="N36" s="9">
        <f>IF(Akershus!N18,Akershus!N18,"")</f>
        <v>1100</v>
      </c>
      <c r="O36" s="8">
        <f t="shared" si="0"/>
        <v>31067.83</v>
      </c>
    </row>
    <row r="37" spans="1:15" ht="12.75">
      <c r="A37" s="4">
        <v>233</v>
      </c>
      <c r="B37" s="5" t="s">
        <v>34</v>
      </c>
      <c r="C37" s="21">
        <f>Akershus!C19</f>
        <v>13697.06</v>
      </c>
      <c r="D37" s="9">
        <f>IF(Akershus!D19,Akershus!D19,"")</f>
      </c>
      <c r="E37" s="9">
        <f>IF(Akershus!E19,Akershus!E19,"")</f>
        <v>4104</v>
      </c>
      <c r="F37" s="9">
        <f>IF(Akershus!F19,Akershus!F19,"")</f>
        <v>6988</v>
      </c>
      <c r="G37" s="9">
        <f>IF(Akershus!G19,Akershus!G19,"")</f>
        <v>2621</v>
      </c>
      <c r="H37" s="9">
        <f>IF(Akershus!H19,Akershus!H19,"")</f>
      </c>
      <c r="I37" s="9">
        <f>IF(Akershus!I19,Akershus!I19,"")</f>
        <v>1088</v>
      </c>
      <c r="J37" s="9">
        <f>IF(Akershus!J19,Akershus!J19,"")</f>
        <v>5952</v>
      </c>
      <c r="K37" s="9">
        <f>IF(Akershus!K19,Akershus!K19,"")</f>
        <v>3182</v>
      </c>
      <c r="L37" s="9">
        <f>IF(Akershus!L19,Akershus!L19,"")</f>
      </c>
      <c r="M37" s="9">
        <f>IF(Akershus!M19,Akershus!M19,"")</f>
        <v>2056</v>
      </c>
      <c r="N37" s="9">
        <f>IF(Akershus!N19,Akershus!N19,"")</f>
        <v>1429</v>
      </c>
      <c r="O37" s="8">
        <f t="shared" si="0"/>
        <v>13697.06</v>
      </c>
    </row>
    <row r="38" spans="1:15" ht="12.75">
      <c r="A38" s="4">
        <v>234</v>
      </c>
      <c r="B38" s="5" t="s">
        <v>35</v>
      </c>
      <c r="C38" s="21">
        <f>Akershus!C20</f>
        <v>3701.89</v>
      </c>
      <c r="D38" s="9">
        <f>IF(Akershus!D20,Akershus!D20,"")</f>
      </c>
      <c r="E38" s="9">
        <f>IF(Akershus!E20,Akershus!E20,"")</f>
        <v>3400</v>
      </c>
      <c r="F38" s="9">
        <f>IF(Akershus!F20,Akershus!F20,"")</f>
        <v>300</v>
      </c>
      <c r="G38" s="9">
        <f>IF(Akershus!G20,Akershus!G20,"")</f>
      </c>
      <c r="H38" s="9">
        <f>IF(Akershus!H20,Akershus!H20,"")</f>
      </c>
      <c r="I38" s="9">
        <f>IF(Akershus!I20,Akershus!I20,"")</f>
        <v>245</v>
      </c>
      <c r="J38" s="9">
        <f>IF(Akershus!J20,Akershus!J20,"")</f>
        <v>1505</v>
      </c>
      <c r="K38" s="9">
        <f>IF(Akershus!K20,Akershus!K20,"")</f>
        <v>850</v>
      </c>
      <c r="L38" s="9">
        <f>IF(Akershus!L20,Akershus!L20,"")</f>
        <v>200</v>
      </c>
      <c r="M38" s="9">
        <f>IF(Akershus!M20,Akershus!M20,"")</f>
        <v>550</v>
      </c>
      <c r="N38" s="9">
        <f>IF(Akershus!N20,Akershus!N20,"")</f>
        <v>350</v>
      </c>
      <c r="O38" s="8">
        <f t="shared" si="0"/>
        <v>3701.89</v>
      </c>
    </row>
    <row r="39" spans="1:15" ht="12.75">
      <c r="A39" s="4">
        <v>235</v>
      </c>
      <c r="B39" s="5" t="s">
        <v>36</v>
      </c>
      <c r="C39" s="21">
        <f>Akershus!C21</f>
        <v>18584.6</v>
      </c>
      <c r="D39" s="9">
        <f>IF(Akershus!D21,Akershus!D21,"")</f>
      </c>
      <c r="E39" s="9">
        <f>IF(Akershus!E21,Akershus!E21,"")</f>
        <v>1200</v>
      </c>
      <c r="F39" s="9">
        <f>IF(Akershus!F21,Akershus!F21,"")</f>
        <v>1545</v>
      </c>
      <c r="G39" s="9">
        <f>IF(Akershus!G21,Akershus!G21,"")</f>
        <v>15840</v>
      </c>
      <c r="H39" s="9">
        <f>IF(Akershus!H21,Akershus!H21,"")</f>
      </c>
      <c r="I39" s="9">
        <f>IF(Akershus!I21,Akershus!I21,"")</f>
        <v>475</v>
      </c>
      <c r="J39" s="9">
        <f>IF(Akershus!J21,Akershus!J21,"")</f>
        <v>4900</v>
      </c>
      <c r="K39" s="9">
        <f>IF(Akershus!K21,Akershus!K21,"")</f>
        <v>1900</v>
      </c>
      <c r="L39" s="9">
        <f>IF(Akershus!L21,Akershus!L21,"")</f>
        <v>3925</v>
      </c>
      <c r="M39" s="9">
        <f>IF(Akershus!M21,Akershus!M21,"")</f>
        <v>1485</v>
      </c>
      <c r="N39" s="9">
        <f>IF(Akershus!N21,Akershus!N21,"")</f>
        <v>5900</v>
      </c>
      <c r="O39" s="8">
        <f t="shared" si="0"/>
        <v>18584.6</v>
      </c>
    </row>
    <row r="40" spans="1:15" ht="12.75">
      <c r="A40" s="4">
        <v>236</v>
      </c>
      <c r="B40" s="5" t="s">
        <v>37</v>
      </c>
      <c r="C40" s="21">
        <f>Akershus!C22</f>
        <v>12493.29</v>
      </c>
      <c r="D40" s="9">
        <f>IF(Akershus!D22,Akershus!D22,"")</f>
      </c>
      <c r="E40" s="9">
        <f>IF(Akershus!E22,Akershus!E22,"")</f>
        <v>3500</v>
      </c>
      <c r="F40" s="9">
        <f>IF(Akershus!F22,Akershus!F22,"")</f>
      </c>
      <c r="G40" s="9">
        <f>IF(Akershus!G22,Akershus!G22,"")</f>
        <v>9000</v>
      </c>
      <c r="H40" s="9">
        <f>IF(Akershus!H22,Akershus!H22,"")</f>
      </c>
      <c r="I40" s="9">
        <f>IF(Akershus!I22,Akershus!I22,"")</f>
        <v>100</v>
      </c>
      <c r="J40" s="9">
        <f>IF(Akershus!J22,Akershus!J22,"")</f>
        <v>7420</v>
      </c>
      <c r="K40" s="9">
        <f>IF(Akershus!K22,Akershus!K22,"")</f>
        <v>1200</v>
      </c>
      <c r="L40" s="9">
        <f>IF(Akershus!L22,Akershus!L22,"")</f>
        <v>2000</v>
      </c>
      <c r="M40" s="9">
        <f>IF(Akershus!M22,Akershus!M22,"")</f>
        <v>1780</v>
      </c>
      <c r="N40" s="9">
        <f>IF(Akershus!N22,Akershus!N22,"")</f>
      </c>
      <c r="O40" s="8">
        <f t="shared" si="0"/>
        <v>12493.29</v>
      </c>
    </row>
    <row r="41" spans="1:15" ht="12.75">
      <c r="A41" s="4">
        <v>237</v>
      </c>
      <c r="B41" s="5" t="s">
        <v>38</v>
      </c>
      <c r="C41" s="21">
        <f>Akershus!C23</f>
        <v>13499.79</v>
      </c>
      <c r="D41" s="9">
        <f>IF(Akershus!D23,Akershus!D23,"")</f>
      </c>
      <c r="E41" s="9">
        <f>IF(Akershus!E23,Akershus!E23,"")</f>
        <v>2050</v>
      </c>
      <c r="F41" s="9">
        <f>IF(Akershus!F23,Akershus!F23,"")</f>
        <v>2000</v>
      </c>
      <c r="G41" s="9">
        <f>IF(Akershus!G23,Akershus!G23,"")</f>
        <v>9000</v>
      </c>
      <c r="H41" s="9">
        <f>IF(Akershus!H23,Akershus!H23,"")</f>
        <v>553</v>
      </c>
      <c r="I41" s="9">
        <f>IF(Akershus!I23,Akershus!I23,"")</f>
      </c>
      <c r="J41" s="9">
        <f>IF(Akershus!J23,Akershus!J23,"")</f>
        <v>2800</v>
      </c>
      <c r="K41" s="9">
        <f>IF(Akershus!K23,Akershus!K23,"")</f>
        <v>500</v>
      </c>
      <c r="L41" s="9">
        <f>IF(Akershus!L23,Akershus!L23,"")</f>
        <v>6600</v>
      </c>
      <c r="M41" s="9">
        <f>IF(Akershus!M23,Akershus!M23,"")</f>
        <v>3550</v>
      </c>
      <c r="N41" s="9">
        <f>IF(Akershus!N23,Akershus!N23,"")</f>
        <v>150</v>
      </c>
      <c r="O41" s="8">
        <f t="shared" si="0"/>
        <v>13499.79</v>
      </c>
    </row>
    <row r="42" spans="1:15" ht="12.75">
      <c r="A42" s="4">
        <v>238</v>
      </c>
      <c r="B42" s="5" t="s">
        <v>39</v>
      </c>
      <c r="C42" s="21">
        <f>Akershus!C24</f>
        <v>7190.4</v>
      </c>
      <c r="D42" s="9">
        <f>IF(Akershus!D24,Akershus!D24,"")</f>
        <v>270</v>
      </c>
      <c r="E42" s="9">
        <f>IF(Akershus!E24,Akershus!E24,"")</f>
        <v>3600</v>
      </c>
      <c r="F42" s="9">
        <f>IF(Akershus!F24,Akershus!F24,"")</f>
        <v>1700</v>
      </c>
      <c r="G42" s="9">
        <f>IF(Akershus!G24,Akershus!G24,"")</f>
        <v>1420</v>
      </c>
      <c r="H42" s="9">
        <f>IF(Akershus!H24,Akershus!H24,"")</f>
        <v>200</v>
      </c>
      <c r="I42" s="9">
        <f>IF(Akershus!I24,Akershus!I24,"")</f>
        <v>75</v>
      </c>
      <c r="J42" s="9">
        <f>IF(Akershus!J24,Akershus!J24,"")</f>
        <v>1870</v>
      </c>
      <c r="K42" s="9">
        <f>IF(Akershus!K24,Akershus!K24,"")</f>
        <v>3300</v>
      </c>
      <c r="L42" s="9">
        <f>IF(Akershus!L24,Akershus!L24,"")</f>
      </c>
      <c r="M42" s="9">
        <f>IF(Akershus!M24,Akershus!M24,"")</f>
        <v>220</v>
      </c>
      <c r="N42" s="9">
        <f>IF(Akershus!N24,Akershus!N24,"")</f>
        <v>1455</v>
      </c>
      <c r="O42" s="8">
        <f t="shared" si="0"/>
        <v>7190.4</v>
      </c>
    </row>
    <row r="43" spans="1:15" ht="12.75">
      <c r="A43" s="4">
        <v>239</v>
      </c>
      <c r="B43" s="5" t="s">
        <v>40</v>
      </c>
      <c r="C43" s="21">
        <f>Akershus!C25</f>
        <v>1749.96</v>
      </c>
      <c r="D43" s="9">
        <f>IF(Akershus!D25,Akershus!D25,"")</f>
      </c>
      <c r="E43" s="9">
        <f>IF(Akershus!E25,Akershus!E25,"")</f>
        <v>1550</v>
      </c>
      <c r="F43" s="9">
        <f>IF(Akershus!F25,Akershus!F25,"")</f>
        <v>100</v>
      </c>
      <c r="G43" s="9">
        <f>IF(Akershus!G25,Akershus!G25,"")</f>
        <v>100</v>
      </c>
      <c r="H43" s="9">
        <f>IF(Akershus!H25,Akershus!H25,"")</f>
      </c>
      <c r="I43" s="9">
        <f>IF(Akershus!I25,Akershus!I25,"")</f>
      </c>
      <c r="J43" s="9">
        <f>IF(Akershus!J25,Akershus!J25,"")</f>
        <v>500</v>
      </c>
      <c r="K43" s="9">
        <f>IF(Akershus!K25,Akershus!K25,"")</f>
        <v>600</v>
      </c>
      <c r="L43" s="9">
        <f>IF(Akershus!L25,Akershus!L25,"")</f>
      </c>
      <c r="M43" s="9">
        <f>IF(Akershus!M25,Akershus!M25,"")</f>
        <v>200</v>
      </c>
      <c r="N43" s="9">
        <f>IF(Akershus!N25,Akershus!N25,"")</f>
        <v>450</v>
      </c>
      <c r="O43" s="8">
        <f t="shared" si="0"/>
        <v>1749.96</v>
      </c>
    </row>
    <row r="44" spans="1:15" ht="12.75">
      <c r="A44" s="4">
        <v>301</v>
      </c>
      <c r="B44" s="5" t="s">
        <v>41</v>
      </c>
      <c r="C44" s="21">
        <f>Oslo!C4</f>
        <v>476926</v>
      </c>
      <c r="D44" s="9">
        <v>0</v>
      </c>
      <c r="E44" s="9">
        <v>138143</v>
      </c>
      <c r="F44" s="9">
        <v>137815</v>
      </c>
      <c r="G44" s="9">
        <v>194415</v>
      </c>
      <c r="H44" s="9">
        <v>427</v>
      </c>
      <c r="I44" s="9">
        <v>50000</v>
      </c>
      <c r="J44" s="9">
        <v>87500</v>
      </c>
      <c r="K44" s="9">
        <v>62500</v>
      </c>
      <c r="L44" s="9">
        <v>115800</v>
      </c>
      <c r="M44" s="9">
        <v>34200</v>
      </c>
      <c r="N44" s="9">
        <v>120800</v>
      </c>
      <c r="O44" s="8">
        <f t="shared" si="0"/>
        <v>476926</v>
      </c>
    </row>
    <row r="45" spans="1:15" ht="12.75">
      <c r="A45" s="4">
        <v>402</v>
      </c>
      <c r="B45" s="5" t="s">
        <v>42</v>
      </c>
      <c r="C45" s="21">
        <f>Hedmark!C4</f>
        <v>11650.52</v>
      </c>
      <c r="D45" s="9">
        <f>IF(Hedmark!D4&gt;0,Hedmark!D4,"")</f>
        <v>351</v>
      </c>
      <c r="E45" s="9">
        <f>IF(Hedmark!E4&gt;0,Hedmark!E4,"")</f>
        <v>5545</v>
      </c>
      <c r="F45" s="9">
        <f>IF(Hedmark!F4&gt;0,Hedmark!F4,"")</f>
        <v>200</v>
      </c>
      <c r="G45" s="9">
        <f>IF(Hedmark!G4&gt;0,Hedmark!G4,"")</f>
        <v>5555</v>
      </c>
      <c r="H45" s="9">
        <f>IF(Hedmark!H4&gt;0,Hedmark!H4,"")</f>
      </c>
      <c r="I45" s="9">
        <f>IF(Hedmark!I4&gt;0,Hedmark!I4,"")</f>
        <v>1900</v>
      </c>
      <c r="J45" s="9">
        <f>IF(Hedmark!J4&gt;0,Hedmark!J4,"")</f>
        <v>2000</v>
      </c>
      <c r="K45" s="9">
        <f>IF(Hedmark!K4&gt;0,Hedmark!K4,"")</f>
        <v>100</v>
      </c>
      <c r="L45" s="9">
        <f>IF(Hedmark!L4&gt;0,Hedmark!L4,"")</f>
        <v>5000</v>
      </c>
      <c r="M45" s="9">
        <f>IF(Hedmark!M4&gt;0,Hedmark!M4,"")</f>
        <v>700</v>
      </c>
      <c r="N45" s="9">
        <f>IF(Hedmark!N4&gt;0,Hedmark!N4,"")</f>
        <v>1600</v>
      </c>
      <c r="O45" s="8">
        <f t="shared" si="0"/>
        <v>11650.52</v>
      </c>
    </row>
    <row r="46" spans="1:15" ht="12.75">
      <c r="A46" s="4">
        <v>403</v>
      </c>
      <c r="B46" s="5" t="s">
        <v>43</v>
      </c>
      <c r="C46" s="21">
        <f>Hedmark!C5</f>
        <v>18801.34</v>
      </c>
      <c r="D46" s="9">
        <f>IF(Hedmark!D5&gt;0,Hedmark!D5,"")</f>
      </c>
      <c r="E46" s="9">
        <f>IF(Hedmark!E5&gt;0,Hedmark!E5,"")</f>
        <v>9900</v>
      </c>
      <c r="F46" s="9">
        <f>IF(Hedmark!F5&gt;0,Hedmark!F5,"")</f>
        <v>6000</v>
      </c>
      <c r="G46" s="9">
        <f>IF(Hedmark!G5&gt;0,Hedmark!G5,"")</f>
        <v>2900</v>
      </c>
      <c r="H46" s="9">
        <f>IF(Hedmark!H5&gt;0,Hedmark!H5,"")</f>
      </c>
      <c r="I46" s="9">
        <f>IF(Hedmark!I5&gt;0,Hedmark!I5,"")</f>
        <v>1200</v>
      </c>
      <c r="J46" s="9">
        <f>IF(Hedmark!J5&gt;0,Hedmark!J5,"")</f>
        <v>8500</v>
      </c>
      <c r="K46" s="9">
        <f>IF(Hedmark!K5&gt;0,Hedmark!K5,"")</f>
        <v>1300</v>
      </c>
      <c r="L46" s="9">
        <f>IF(Hedmark!L5&gt;0,Hedmark!L5,"")</f>
        <v>2600</v>
      </c>
      <c r="M46" s="9">
        <f>IF(Hedmark!M5&gt;0,Hedmark!M5,"")</f>
        <v>1500</v>
      </c>
      <c r="N46" s="9">
        <f>IF(Hedmark!N5&gt;0,Hedmark!N5,"")</f>
        <v>3700</v>
      </c>
      <c r="O46" s="8">
        <f t="shared" si="0"/>
        <v>18801.34</v>
      </c>
    </row>
    <row r="47" spans="1:15" ht="12.75">
      <c r="A47" s="4">
        <v>412</v>
      </c>
      <c r="B47" s="5" t="s">
        <v>44</v>
      </c>
      <c r="C47" s="21">
        <f>Hedmark!C6</f>
        <v>21669.18</v>
      </c>
      <c r="D47" s="9">
        <f>IF(Hedmark!D6&gt;0,Hedmark!D6,"")</f>
      </c>
      <c r="E47" s="9">
        <f>IF(Hedmark!E6&gt;0,Hedmark!E6,"")</f>
        <v>6668</v>
      </c>
      <c r="F47" s="9">
        <f>IF(Hedmark!F6&gt;0,Hedmark!F6,"")</f>
        <v>937</v>
      </c>
      <c r="G47" s="9">
        <f>IF(Hedmark!G6&gt;0,Hedmark!G6,"")</f>
        <v>14064</v>
      </c>
      <c r="H47" s="9">
        <f>IF(Hedmark!H6&gt;0,Hedmark!H6,"")</f>
      </c>
      <c r="I47" s="9">
        <f>IF(Hedmark!I6&gt;0,Hedmark!I6,"")</f>
      </c>
      <c r="J47" s="9">
        <f>IF(Hedmark!J6&gt;0,Hedmark!J6,"")</f>
        <v>20669</v>
      </c>
      <c r="K47" s="9">
        <f>IF(Hedmark!K6&gt;0,Hedmark!K6,"")</f>
      </c>
      <c r="L47" s="9">
        <f>IF(Hedmark!L6&gt;0,Hedmark!L6,"")</f>
      </c>
      <c r="M47" s="9">
        <f>IF(Hedmark!M6&gt;0,Hedmark!M6,"")</f>
        <v>1000</v>
      </c>
      <c r="N47" s="9">
        <f>IF(Hedmark!N6&gt;0,Hedmark!N6,"")</f>
      </c>
      <c r="O47" s="8">
        <f t="shared" si="0"/>
        <v>21669.18</v>
      </c>
    </row>
    <row r="48" spans="1:15" ht="12.75">
      <c r="A48" s="4">
        <v>415</v>
      </c>
      <c r="B48" s="5" t="s">
        <v>45</v>
      </c>
      <c r="C48" s="21">
        <f>Hedmark!C7</f>
        <v>4850.64</v>
      </c>
      <c r="D48" s="9">
        <f>IF(Hedmark!D7&gt;0,Hedmark!D7,"")</f>
      </c>
      <c r="E48" s="9">
        <f>IF(Hedmark!E7&gt;0,Hedmark!E7,"")</f>
        <v>225</v>
      </c>
      <c r="F48" s="9">
        <f>IF(Hedmark!F7&gt;0,Hedmark!F7,"")</f>
        <v>996</v>
      </c>
      <c r="G48" s="9">
        <f>IF(Hedmark!G7&gt;0,Hedmark!G7,"")</f>
        <v>3510</v>
      </c>
      <c r="H48" s="9">
        <f>IF(Hedmark!H7&gt;0,Hedmark!H7,"")</f>
        <v>120</v>
      </c>
      <c r="I48" s="9">
        <f>IF(Hedmark!I7&gt;0,Hedmark!I7,"")</f>
      </c>
      <c r="J48" s="9">
        <f>IF(Hedmark!J7&gt;0,Hedmark!J7,"")</f>
        <v>955</v>
      </c>
      <c r="K48" s="9">
        <f>IF(Hedmark!K7&gt;0,Hedmark!K7,"")</f>
        <v>1650</v>
      </c>
      <c r="L48" s="9">
        <f>IF(Hedmark!L7&gt;0,Hedmark!L7,"")</f>
        <v>621</v>
      </c>
      <c r="M48" s="9">
        <f>IF(Hedmark!M7&gt;0,Hedmark!M7,"")</f>
      </c>
      <c r="N48" s="9">
        <f>IF(Hedmark!N7&gt;0,Hedmark!N7,"")</f>
        <v>1625</v>
      </c>
      <c r="O48" s="8">
        <f t="shared" si="0"/>
        <v>4850.64</v>
      </c>
    </row>
    <row r="49" spans="1:15" ht="12.75">
      <c r="A49" s="4">
        <v>417</v>
      </c>
      <c r="B49" s="5" t="s">
        <v>46</v>
      </c>
      <c r="C49" s="21">
        <f>Hedmark!C8</f>
        <v>12651.65</v>
      </c>
      <c r="D49" s="9">
        <f>IF(Hedmark!D8&gt;0,Hedmark!D8,"")</f>
      </c>
      <c r="E49" s="9">
        <f>IF(Hedmark!E8&gt;0,Hedmark!E8,"")</f>
        <v>6792</v>
      </c>
      <c r="F49" s="9">
        <f>IF(Hedmark!F8&gt;0,Hedmark!F8,"")</f>
        <v>5060</v>
      </c>
      <c r="G49" s="9">
        <f>IF(Hedmark!G8&gt;0,Hedmark!G8,"")</f>
        <v>800</v>
      </c>
      <c r="H49" s="9">
        <f>IF(Hedmark!H8&gt;0,Hedmark!H8,"")</f>
      </c>
      <c r="I49" s="9">
        <f>IF(Hedmark!I8&gt;0,Hedmark!I8,"")</f>
      </c>
      <c r="J49" s="9">
        <f>IF(Hedmark!J8&gt;0,Hedmark!J8,"")</f>
        <v>4720</v>
      </c>
      <c r="K49" s="9">
        <f>IF(Hedmark!K8&gt;0,Hedmark!K8,"")</f>
        <v>1120</v>
      </c>
      <c r="L49" s="9">
        <f>IF(Hedmark!L8&gt;0,Hedmark!L8,"")</f>
        <v>3332</v>
      </c>
      <c r="M49" s="9">
        <f>IF(Hedmark!M8&gt;0,Hedmark!M8,"")</f>
        <v>2280</v>
      </c>
      <c r="N49" s="9">
        <f>IF(Hedmark!N8&gt;0,Hedmark!N8,"")</f>
        <v>1200</v>
      </c>
      <c r="O49" s="8">
        <f t="shared" si="0"/>
        <v>12651.65</v>
      </c>
    </row>
    <row r="50" spans="1:15" ht="12.75">
      <c r="A50" s="4">
        <v>418</v>
      </c>
      <c r="B50" s="5" t="s">
        <v>47</v>
      </c>
      <c r="C50" s="21">
        <f>Hedmark!C9</f>
        <v>3414.7</v>
      </c>
      <c r="D50" s="9">
        <f>IF(Hedmark!D9&gt;0,Hedmark!D9,"")</f>
      </c>
      <c r="E50" s="9">
        <f>IF(Hedmark!E9&gt;0,Hedmark!E9,"")</f>
        <v>120</v>
      </c>
      <c r="F50" s="9">
        <f>IF(Hedmark!F9&gt;0,Hedmark!F9,"")</f>
        <v>520</v>
      </c>
      <c r="G50" s="9">
        <f>IF(Hedmark!G9&gt;0,Hedmark!G9,"")</f>
        <v>2730</v>
      </c>
      <c r="H50" s="9">
        <f>IF(Hedmark!H9&gt;0,Hedmark!H9,"")</f>
        <v>45</v>
      </c>
      <c r="I50" s="9">
        <f>IF(Hedmark!I9&gt;0,Hedmark!I9,"")</f>
      </c>
      <c r="J50" s="9">
        <f>IF(Hedmark!J9&gt;0,Hedmark!J9,"")</f>
        <v>985</v>
      </c>
      <c r="K50" s="9">
        <f>IF(Hedmark!K9&gt;0,Hedmark!K9,"")</f>
        <v>1300</v>
      </c>
      <c r="L50" s="9">
        <f>IF(Hedmark!L9&gt;0,Hedmark!L9,"")</f>
      </c>
      <c r="M50" s="9">
        <f>IF(Hedmark!M9&gt;0,Hedmark!M9,"")</f>
        <v>830</v>
      </c>
      <c r="N50" s="9">
        <f>IF(Hedmark!N9&gt;0,Hedmark!N9,"")</f>
        <v>300</v>
      </c>
      <c r="O50" s="8">
        <f>IF(SUM(D50:H50)&gt;0,C50,"")</f>
        <v>3414.7</v>
      </c>
    </row>
    <row r="51" spans="1:15" ht="12.75">
      <c r="A51" s="4">
        <v>419</v>
      </c>
      <c r="B51" s="5" t="s">
        <v>48</v>
      </c>
      <c r="C51" s="21">
        <f>Hedmark!C10</f>
        <v>5235.79</v>
      </c>
      <c r="D51" s="9">
        <f>IF(Hedmark!D10&gt;0,Hedmark!D10,"")</f>
        <v>1486</v>
      </c>
      <c r="E51" s="9">
        <f>IF(Hedmark!E10&gt;0,Hedmark!E10,"")</f>
      </c>
      <c r="F51" s="9">
        <f>IF(Hedmark!F10&gt;0,Hedmark!F10,"")</f>
        <v>3750</v>
      </c>
      <c r="G51" s="9">
        <f>IF(Hedmark!G10&gt;0,Hedmark!G10,"")</f>
      </c>
      <c r="H51" s="9">
        <f>IF(Hedmark!H10&gt;0,Hedmark!H10,"")</f>
      </c>
      <c r="I51" s="9">
        <f>IF(Hedmark!I10&gt;0,Hedmark!I10,"")</f>
      </c>
      <c r="J51" s="9">
        <f>IF(Hedmark!J10&gt;0,Hedmark!J10,"")</f>
        <v>1768</v>
      </c>
      <c r="K51" s="9">
        <f>IF(Hedmark!K10&gt;0,Hedmark!K10,"")</f>
      </c>
      <c r="L51" s="9">
        <f>IF(Hedmark!L10&gt;0,Hedmark!L10,"")</f>
      </c>
      <c r="M51" s="9">
        <f>IF(Hedmark!M10&gt;0,Hedmark!M10,"")</f>
      </c>
      <c r="N51" s="9">
        <f>IF(Hedmark!N10&gt;0,Hedmark!N10,"")</f>
        <v>1982</v>
      </c>
      <c r="O51" s="8">
        <f t="shared" si="0"/>
        <v>5235.79</v>
      </c>
    </row>
    <row r="52" spans="1:15" ht="12.75">
      <c r="A52" s="4">
        <v>420</v>
      </c>
      <c r="B52" s="5" t="s">
        <v>49</v>
      </c>
      <c r="C52" s="21">
        <f>Hedmark!C11</f>
        <v>4287</v>
      </c>
      <c r="D52" s="9">
        <f>IF(Hedmark!D11&gt;0,Hedmark!D11,"")</f>
      </c>
      <c r="E52" s="9">
        <f>IF(Hedmark!E11&gt;0,Hedmark!E11,"")</f>
        <v>3969</v>
      </c>
      <c r="F52" s="9">
        <f>IF(Hedmark!F11&gt;0,Hedmark!F11,"")</f>
        <v>192</v>
      </c>
      <c r="G52" s="9">
        <f>IF(Hedmark!G11&gt;0,Hedmark!G11,"")</f>
        <v>126</v>
      </c>
      <c r="H52" s="9">
        <f>IF(Hedmark!H11&gt;0,Hedmark!H11,"")</f>
      </c>
      <c r="I52" s="9">
        <f>IF(Hedmark!I11&gt;0,Hedmark!I11,"")</f>
      </c>
      <c r="J52" s="9">
        <f>IF(Hedmark!J11&gt;0,Hedmark!J11,"")</f>
        <v>710</v>
      </c>
      <c r="K52" s="9">
        <f>IF(Hedmark!K11&gt;0,Hedmark!K11,"")</f>
        <v>45</v>
      </c>
      <c r="L52" s="9">
        <f>IF(Hedmark!L11&gt;0,Hedmark!L11,"")</f>
        <v>1617</v>
      </c>
      <c r="M52" s="9">
        <f>IF(Hedmark!M11&gt;0,Hedmark!M11,"")</f>
        <v>445</v>
      </c>
      <c r="N52" s="9">
        <f>IF(Hedmark!N11&gt;0,Hedmark!N11,"")</f>
        <v>1470</v>
      </c>
      <c r="O52" s="8">
        <f t="shared" si="0"/>
        <v>4287</v>
      </c>
    </row>
    <row r="53" spans="1:15" ht="12.75">
      <c r="A53" s="4">
        <v>423</v>
      </c>
      <c r="B53" s="5" t="s">
        <v>50</v>
      </c>
      <c r="C53" s="21">
        <f>Hedmark!C12</f>
        <v>3403.3</v>
      </c>
      <c r="D53" s="9">
        <f>IF(Hedmark!D12&gt;0,Hedmark!D12,"")</f>
      </c>
      <c r="E53" s="9">
        <f>IF(Hedmark!E12&gt;0,Hedmark!E12,"")</f>
        <v>2283</v>
      </c>
      <c r="F53" s="9">
        <f>IF(Hedmark!F12&gt;0,Hedmark!F12,"")</f>
        <v>485</v>
      </c>
      <c r="G53" s="9">
        <f>IF(Hedmark!G12&gt;0,Hedmark!G12,"")</f>
        <v>570</v>
      </c>
      <c r="H53" s="9">
        <f>IF(Hedmark!H12&gt;0,Hedmark!H12,"")</f>
        <v>65</v>
      </c>
      <c r="I53" s="9">
        <f>IF(Hedmark!I12&gt;0,Hedmark!I12,"")</f>
      </c>
      <c r="J53" s="9">
        <f>IF(Hedmark!J12&gt;0,Hedmark!J12,"")</f>
      </c>
      <c r="K53" s="9">
        <f>IF(Hedmark!K12&gt;0,Hedmark!K12,"")</f>
        <v>1703</v>
      </c>
      <c r="L53" s="9">
        <f>IF(Hedmark!L12&gt;0,Hedmark!L12,"")</f>
        <v>1700</v>
      </c>
      <c r="M53" s="9">
        <f>IF(Hedmark!M12&gt;0,Hedmark!M12,"")</f>
      </c>
      <c r="N53" s="9">
        <f>IF(Hedmark!N12&gt;0,Hedmark!N12,"")</f>
      </c>
      <c r="O53" s="8">
        <f t="shared" si="0"/>
        <v>3403.3</v>
      </c>
    </row>
    <row r="54" spans="1:15" ht="12.75">
      <c r="A54" s="4">
        <v>425</v>
      </c>
      <c r="B54" s="5" t="s">
        <v>51</v>
      </c>
      <c r="C54" s="21">
        <f>Hedmark!C13</f>
        <v>5110.98</v>
      </c>
      <c r="D54" s="9">
        <f>IF(Hedmark!D13&gt;0,Hedmark!D13,"")</f>
        <v>370</v>
      </c>
      <c r="E54" s="9">
        <f>IF(Hedmark!E13&gt;0,Hedmark!E13,"")</f>
        <v>2180</v>
      </c>
      <c r="F54" s="9">
        <f>IF(Hedmark!F13&gt;0,Hedmark!F13,"")</f>
        <v>1950</v>
      </c>
      <c r="G54" s="9">
        <f>IF(Hedmark!G13&gt;0,Hedmark!G13,"")</f>
        <v>600</v>
      </c>
      <c r="H54" s="9">
        <f>IF(Hedmark!H13&gt;0,Hedmark!H13,"")</f>
      </c>
      <c r="I54" s="9">
        <f>IF(Hedmark!I13&gt;0,Hedmark!I13,"")</f>
      </c>
      <c r="J54" s="9">
        <f>IF(Hedmark!J13&gt;0,Hedmark!J13,"")</f>
        <v>500</v>
      </c>
      <c r="K54" s="9">
        <f>IF(Hedmark!K13&gt;0,Hedmark!K13,"")</f>
        <v>800</v>
      </c>
      <c r="L54" s="9">
        <f>IF(Hedmark!L13&gt;0,Hedmark!L13,"")</f>
        <v>3000</v>
      </c>
      <c r="M54" s="9">
        <f>IF(Hedmark!M13&gt;0,Hedmark!M13,"")</f>
        <v>330</v>
      </c>
      <c r="N54" s="9">
        <f>IF(Hedmark!N13&gt;0,Hedmark!N13,"")</f>
        <v>100</v>
      </c>
      <c r="O54" s="8">
        <f t="shared" si="0"/>
        <v>5110.98</v>
      </c>
    </row>
    <row r="55" spans="1:15" ht="12.75">
      <c r="A55" s="4">
        <v>426</v>
      </c>
      <c r="B55" s="5" t="s">
        <v>17</v>
      </c>
      <c r="C55" s="21">
        <f>Hedmark!C14</f>
        <v>2585.35</v>
      </c>
      <c r="D55" s="9">
        <f>IF(Hedmark!D14&gt;0,Hedmark!D14,"")</f>
      </c>
      <c r="E55" s="9">
        <f>IF(Hedmark!E14&gt;0,Hedmark!E14,"")</f>
        <v>2585</v>
      </c>
      <c r="F55" s="9">
        <f>IF(Hedmark!F14&gt;0,Hedmark!F14,"")</f>
      </c>
      <c r="G55" s="9">
        <f>IF(Hedmark!G14&gt;0,Hedmark!G14,"")</f>
      </c>
      <c r="H55" s="9">
        <f>IF(Hedmark!H14&gt;0,Hedmark!H14,"")</f>
      </c>
      <c r="I55" s="9">
        <f>IF(Hedmark!I14&gt;0,Hedmark!I14,"")</f>
      </c>
      <c r="J55" s="9">
        <f>IF(Hedmark!J14&gt;0,Hedmark!J14,"")</f>
        <v>500</v>
      </c>
      <c r="K55" s="9">
        <f>IF(Hedmark!K14&gt;0,Hedmark!K14,"")</f>
        <v>850</v>
      </c>
      <c r="L55" s="9">
        <f>IF(Hedmark!L14&gt;0,Hedmark!L14,"")</f>
      </c>
      <c r="M55" s="9">
        <f>IF(Hedmark!M14&gt;0,Hedmark!M14,"")</f>
      </c>
      <c r="N55" s="9">
        <f>IF(Hedmark!N14&gt;0,Hedmark!N14,"")</f>
        <v>1235</v>
      </c>
      <c r="O55" s="8">
        <f t="shared" si="0"/>
        <v>2585.35</v>
      </c>
    </row>
    <row r="56" spans="1:15" ht="12.75">
      <c r="A56" s="4">
        <v>427</v>
      </c>
      <c r="B56" s="5" t="s">
        <v>52</v>
      </c>
      <c r="C56" s="21">
        <f>Hedmark!C15</f>
        <v>13168.32</v>
      </c>
      <c r="D56" s="9">
        <f>IF(Hedmark!D15&gt;0,Hedmark!D15,"")</f>
      </c>
      <c r="E56" s="9">
        <f>IF(Hedmark!E15&gt;0,Hedmark!E15,"")</f>
        <v>13300</v>
      </c>
      <c r="F56" s="9">
        <f>IF(Hedmark!F15&gt;0,Hedmark!F15,"")</f>
      </c>
      <c r="G56" s="9">
        <f>IF(Hedmark!G15&gt;0,Hedmark!G15,"")</f>
        <v>300</v>
      </c>
      <c r="H56" s="9">
        <f>IF(Hedmark!H15&gt;0,Hedmark!H15,"")</f>
      </c>
      <c r="I56" s="9">
        <f>IF(Hedmark!I15&gt;0,Hedmark!I15,"")</f>
        <v>1200</v>
      </c>
      <c r="J56" s="9">
        <f>IF(Hedmark!J15&gt;0,Hedmark!J15,"")</f>
        <v>7000</v>
      </c>
      <c r="K56" s="9">
        <f>IF(Hedmark!K15&gt;0,Hedmark!K15,"")</f>
        <v>2500</v>
      </c>
      <c r="L56" s="9">
        <f>IF(Hedmark!L15&gt;0,Hedmark!L15,"")</f>
      </c>
      <c r="M56" s="9">
        <f>IF(Hedmark!M15&gt;0,Hedmark!M15,"")</f>
        <v>100</v>
      </c>
      <c r="N56" s="9">
        <f>IF(Hedmark!N15&gt;0,Hedmark!N15,"")</f>
        <v>2800</v>
      </c>
      <c r="O56" s="8">
        <f t="shared" si="0"/>
        <v>13168.32</v>
      </c>
    </row>
    <row r="57" spans="1:15" ht="12.75">
      <c r="A57" s="4">
        <v>428</v>
      </c>
      <c r="B57" s="5" t="s">
        <v>53</v>
      </c>
      <c r="C57" s="21">
        <f>Hedmark!C16</f>
        <v>4533.93</v>
      </c>
      <c r="D57" s="9">
        <f>IF(Hedmark!D16&gt;0,Hedmark!D16,"")</f>
        <v>35</v>
      </c>
      <c r="E57" s="9">
        <f>IF(Hedmark!E16&gt;0,Hedmark!E16,"")</f>
        <v>1528</v>
      </c>
      <c r="F57" s="9">
        <f>IF(Hedmark!F16&gt;0,Hedmark!F16,"")</f>
        <v>325</v>
      </c>
      <c r="G57" s="9">
        <f>IF(Hedmark!G16&gt;0,Hedmark!G16,"")</f>
        <v>2286</v>
      </c>
      <c r="H57" s="9">
        <f>IF(Hedmark!H16&gt;0,Hedmark!H16,"")</f>
        <v>360</v>
      </c>
      <c r="I57" s="9">
        <f>IF(Hedmark!I16&gt;0,Hedmark!I16,"")</f>
        <v>352</v>
      </c>
      <c r="J57" s="9">
        <f>IF(Hedmark!J16&gt;0,Hedmark!J16,"")</f>
        <v>272</v>
      </c>
      <c r="K57" s="9">
        <f>IF(Hedmark!K16&gt;0,Hedmark!K16,"")</f>
        <v>1880</v>
      </c>
      <c r="L57" s="9">
        <f>IF(Hedmark!L16&gt;0,Hedmark!L16,"")</f>
        <v>950</v>
      </c>
      <c r="M57" s="9">
        <f>IF(Hedmark!M16&gt;0,Hedmark!M16,"")</f>
        <v>333</v>
      </c>
      <c r="N57" s="9">
        <f>IF(Hedmark!N16&gt;0,Hedmark!N16,"")</f>
        <v>712</v>
      </c>
      <c r="O57" s="8">
        <f t="shared" si="0"/>
        <v>4533.93</v>
      </c>
    </row>
    <row r="58" spans="1:15" ht="12.75">
      <c r="A58" s="4">
        <v>429</v>
      </c>
      <c r="B58" s="5" t="s">
        <v>54</v>
      </c>
      <c r="C58" s="21">
        <f>Hedmark!C17</f>
        <v>2873.21</v>
      </c>
      <c r="D58" s="9">
        <f>IF(Hedmark!D17&gt;0,Hedmark!D17,"")</f>
      </c>
      <c r="E58" s="9">
        <f>IF(Hedmark!E17&gt;0,Hedmark!E17,"")</f>
        <v>1670</v>
      </c>
      <c r="F58" s="9">
        <f>IF(Hedmark!F17&gt;0,Hedmark!F17,"")</f>
        <v>233</v>
      </c>
      <c r="G58" s="9">
        <f>IF(Hedmark!G17&gt;0,Hedmark!G17,"")</f>
        <v>970</v>
      </c>
      <c r="H58" s="9">
        <f>IF(Hedmark!H17&gt;0,Hedmark!H17,"")</f>
      </c>
      <c r="I58" s="9">
        <f>IF(Hedmark!I17&gt;0,Hedmark!I17,"")</f>
      </c>
      <c r="J58" s="9">
        <f>IF(Hedmark!J17&gt;0,Hedmark!J17,"")</f>
        <v>333</v>
      </c>
      <c r="K58" s="9">
        <f>IF(Hedmark!K17&gt;0,Hedmark!K17,"")</f>
        <v>420</v>
      </c>
      <c r="L58" s="9">
        <f>IF(Hedmark!L17&gt;0,Hedmark!L17,"")</f>
        <v>1320</v>
      </c>
      <c r="M58" s="9">
        <f>IF(Hedmark!M17&gt;0,Hedmark!M17,"")</f>
      </c>
      <c r="N58" s="9">
        <f>IF(Hedmark!N17&gt;0,Hedmark!N17,"")</f>
        <v>800</v>
      </c>
      <c r="O58" s="8">
        <f t="shared" si="0"/>
        <v>2873.21</v>
      </c>
    </row>
    <row r="59" spans="1:15" ht="12.75">
      <c r="A59" s="4">
        <v>430</v>
      </c>
      <c r="B59" s="5" t="s">
        <v>55</v>
      </c>
      <c r="C59" s="21">
        <f>Hedmark!C18</f>
        <v>1799.61</v>
      </c>
      <c r="D59" s="9">
        <f>IF(Hedmark!D18&gt;0,Hedmark!D18,"")</f>
      </c>
      <c r="E59" s="9">
        <f>IF(Hedmark!E18&gt;0,Hedmark!E18,"")</f>
        <v>800</v>
      </c>
      <c r="F59" s="9">
        <f>IF(Hedmark!F18&gt;0,Hedmark!F18,"")</f>
        <v>1000</v>
      </c>
      <c r="G59" s="9">
        <f>IF(Hedmark!G18&gt;0,Hedmark!G18,"")</f>
      </c>
      <c r="H59" s="9">
        <f>IF(Hedmark!H18&gt;0,Hedmark!H18,"")</f>
      </c>
      <c r="I59" s="9">
        <f>IF(Hedmark!I18&gt;0,Hedmark!I18,"")</f>
      </c>
      <c r="J59" s="9">
        <f>IF(Hedmark!J18&gt;0,Hedmark!J18,"")</f>
        <v>400</v>
      </c>
      <c r="K59" s="9">
        <f>IF(Hedmark!K18&gt;0,Hedmark!K18,"")</f>
        <v>650</v>
      </c>
      <c r="L59" s="9">
        <f>IF(Hedmark!L18&gt;0,Hedmark!L18,"")</f>
        <v>350</v>
      </c>
      <c r="M59" s="9">
        <f>IF(Hedmark!M18&gt;0,Hedmark!M18,"")</f>
        <v>400</v>
      </c>
      <c r="N59" s="9">
        <f>IF(Hedmark!N18&gt;0,Hedmark!N18,"")</f>
      </c>
      <c r="O59" s="8">
        <f t="shared" si="0"/>
        <v>1799.61</v>
      </c>
    </row>
    <row r="60" spans="1:15" ht="12.75">
      <c r="A60" s="4">
        <v>432</v>
      </c>
      <c r="B60" s="5" t="s">
        <v>56</v>
      </c>
      <c r="C60" s="21">
        <f>Hedmark!C19</f>
        <v>1333.94</v>
      </c>
      <c r="D60" s="9">
        <f>IF(Hedmark!D19&gt;0,Hedmark!D19,"")</f>
      </c>
      <c r="E60" s="9">
        <f>IF(Hedmark!E19&gt;0,Hedmark!E19,"")</f>
        <v>134</v>
      </c>
      <c r="F60" s="9">
        <f>IF(Hedmark!F19&gt;0,Hedmark!F19,"")</f>
        <v>700</v>
      </c>
      <c r="G60" s="9">
        <f>IF(Hedmark!G19&gt;0,Hedmark!G19,"")</f>
        <v>500</v>
      </c>
      <c r="H60" s="9">
        <f>IF(Hedmark!H19&gt;0,Hedmark!H19,"")</f>
      </c>
      <c r="I60" s="9">
        <f>IF(Hedmark!I19&gt;0,Hedmark!I19,"")</f>
      </c>
      <c r="J60" s="9">
        <f>IF(Hedmark!J19&gt;0,Hedmark!J19,"")</f>
        <v>700</v>
      </c>
      <c r="K60" s="9">
        <f>IF(Hedmark!K19&gt;0,Hedmark!K19,"")</f>
        <v>34</v>
      </c>
      <c r="L60" s="9">
        <f>IF(Hedmark!L19&gt;0,Hedmark!L19,"")</f>
      </c>
      <c r="M60" s="9">
        <f>IF(Hedmark!M19&gt;0,Hedmark!M19,"")</f>
      </c>
      <c r="N60" s="9">
        <f>IF(Hedmark!N19&gt;0,Hedmark!N19,"")</f>
        <v>600</v>
      </c>
      <c r="O60" s="8">
        <f t="shared" si="0"/>
        <v>1333.94</v>
      </c>
    </row>
    <row r="61" spans="1:15" ht="12.75">
      <c r="A61" s="4">
        <v>434</v>
      </c>
      <c r="B61" s="5" t="s">
        <v>57</v>
      </c>
      <c r="C61" s="21">
        <f>Hedmark!C20</f>
        <v>973.62</v>
      </c>
      <c r="D61" s="9">
        <f>IF(Hedmark!D20&gt;0,Hedmark!D20,"")</f>
      </c>
      <c r="E61" s="9">
        <f>IF(Hedmark!E20&gt;0,Hedmark!E20,"")</f>
      </c>
      <c r="F61" s="9">
        <f>IF(Hedmark!F20&gt;0,Hedmark!F20,"")</f>
      </c>
      <c r="G61" s="9">
        <f>IF(Hedmark!G20&gt;0,Hedmark!G20,"")</f>
        <v>574</v>
      </c>
      <c r="H61" s="9">
        <f>IF(Hedmark!H20&gt;0,Hedmark!H20,"")</f>
        <v>400</v>
      </c>
      <c r="I61" s="9">
        <f>IF(Hedmark!I20&gt;0,Hedmark!I20,"")</f>
        <v>70</v>
      </c>
      <c r="J61" s="9">
        <f>IF(Hedmark!J20&gt;0,Hedmark!J20,"")</f>
        <v>300</v>
      </c>
      <c r="K61" s="9">
        <f>IF(Hedmark!K20&gt;0,Hedmark!K20,"")</f>
        <v>270</v>
      </c>
      <c r="L61" s="9">
        <f>IF(Hedmark!L20&gt;0,Hedmark!L20,"")</f>
      </c>
      <c r="M61" s="9">
        <f>IF(Hedmark!M20&gt;0,Hedmark!M20,"")</f>
        <v>230</v>
      </c>
      <c r="N61" s="9">
        <f>IF(Hedmark!N20&gt;0,Hedmark!N20,"")</f>
        <v>104</v>
      </c>
      <c r="O61" s="8">
        <f t="shared" si="0"/>
        <v>973.62</v>
      </c>
    </row>
    <row r="62" spans="1:15" ht="12.75">
      <c r="A62" s="4">
        <v>436</v>
      </c>
      <c r="B62" s="5" t="s">
        <v>58</v>
      </c>
      <c r="C62" s="21">
        <f>Hedmark!C21</f>
        <v>1138.68</v>
      </c>
      <c r="D62" s="9">
        <f>IF(Hedmark!D21&gt;0,Hedmark!D21,"")</f>
      </c>
      <c r="E62" s="9">
        <f>IF(Hedmark!E21&gt;0,Hedmark!E21,"")</f>
      </c>
      <c r="F62" s="9">
        <f>IF(Hedmark!F21&gt;0,Hedmark!F21,"")</f>
      </c>
      <c r="G62" s="9">
        <f>IF(Hedmark!G21&gt;0,Hedmark!G21,"")</f>
        <v>1139</v>
      </c>
      <c r="H62" s="9">
        <f>IF(Hedmark!H21&gt;0,Hedmark!H21,"")</f>
      </c>
      <c r="I62" s="9">
        <f>IF(Hedmark!I21&gt;0,Hedmark!I21,"")</f>
      </c>
      <c r="J62" s="9">
        <f>IF(Hedmark!J21&gt;0,Hedmark!J21,"")</f>
      </c>
      <c r="K62" s="9">
        <f>IF(Hedmark!K21&gt;0,Hedmark!K21,"")</f>
      </c>
      <c r="L62" s="9">
        <f>IF(Hedmark!L21&gt;0,Hedmark!L21,"")</f>
      </c>
      <c r="M62" s="9">
        <f>IF(Hedmark!M21&gt;0,Hedmark!M21,"")</f>
      </c>
      <c r="N62" s="9">
        <f>IF(Hedmark!N21&gt;0,Hedmark!N21,"")</f>
        <v>1139</v>
      </c>
      <c r="O62" s="8">
        <f t="shared" si="0"/>
        <v>1138.68</v>
      </c>
    </row>
    <row r="63" spans="1:15" ht="12.75">
      <c r="A63" s="4">
        <v>437</v>
      </c>
      <c r="B63" s="5" t="s">
        <v>59</v>
      </c>
      <c r="C63" s="21">
        <f>Hedmark!C22</f>
        <v>3613.99</v>
      </c>
      <c r="D63" s="9">
        <f>IF(Hedmark!D22&gt;0,Hedmark!D22,"")</f>
      </c>
      <c r="E63" s="9">
        <f>IF(Hedmark!E22&gt;0,Hedmark!E22,"")</f>
        <v>1460</v>
      </c>
      <c r="F63" s="9">
        <f>IF(Hedmark!F22&gt;0,Hedmark!F22,"")</f>
        <v>1300</v>
      </c>
      <c r="G63" s="9">
        <f>IF(Hedmark!G22&gt;0,Hedmark!G22,"")</f>
        <v>855</v>
      </c>
      <c r="H63" s="9">
        <f>IF(Hedmark!H22&gt;0,Hedmark!H22,"")</f>
      </c>
      <c r="I63" s="9">
        <f>IF(Hedmark!I22&gt;0,Hedmark!I22,"")</f>
      </c>
      <c r="J63" s="9">
        <f>IF(Hedmark!J22&gt;0,Hedmark!J22,"")</f>
        <v>80</v>
      </c>
      <c r="K63" s="9">
        <f>IF(Hedmark!K22&gt;0,Hedmark!K22,"")</f>
        <v>900</v>
      </c>
      <c r="L63" s="9">
        <f>IF(Hedmark!L22&gt;0,Hedmark!L22,"")</f>
        <v>950</v>
      </c>
      <c r="M63" s="9">
        <f>IF(Hedmark!M22&gt;0,Hedmark!M22,"")</f>
        <v>476</v>
      </c>
      <c r="N63" s="9">
        <f>IF(Hedmark!N22&gt;0,Hedmark!N22,"")</f>
        <v>1209</v>
      </c>
      <c r="O63" s="8">
        <f t="shared" si="0"/>
        <v>3613.99</v>
      </c>
    </row>
    <row r="64" spans="1:15" ht="12.75">
      <c r="A64" s="4">
        <v>438</v>
      </c>
      <c r="B64" s="5" t="s">
        <v>60</v>
      </c>
      <c r="C64" s="21">
        <f>Hedmark!C23</f>
        <v>1598.31</v>
      </c>
      <c r="D64" s="9">
        <f>IF(Hedmark!D23&gt;0,Hedmark!D23,"")</f>
      </c>
      <c r="E64" s="9">
        <f>IF(Hedmark!E23&gt;0,Hedmark!E23,"")</f>
        <v>153</v>
      </c>
      <c r="F64" s="9">
        <f>IF(Hedmark!F23&gt;0,Hedmark!F23,"")</f>
      </c>
      <c r="G64" s="9">
        <f>IF(Hedmark!G23&gt;0,Hedmark!G23,"")</f>
        <v>718</v>
      </c>
      <c r="H64" s="9">
        <f>IF(Hedmark!H23&gt;0,Hedmark!H23,"")</f>
        <v>727</v>
      </c>
      <c r="I64" s="9">
        <f>IF(Hedmark!I23&gt;0,Hedmark!I23,"")</f>
      </c>
      <c r="J64" s="9">
        <f>IF(Hedmark!J23&gt;0,Hedmark!J23,"")</f>
        <v>411</v>
      </c>
      <c r="K64" s="9">
        <f>IF(Hedmark!K23&gt;0,Hedmark!K23,"")</f>
      </c>
      <c r="L64" s="9">
        <f>IF(Hedmark!L23&gt;0,Hedmark!L23,"")</f>
      </c>
      <c r="M64" s="9">
        <f>IF(Hedmark!M23&gt;0,Hedmark!M23,"")</f>
      </c>
      <c r="N64" s="9">
        <f>IF(Hedmark!N23&gt;0,Hedmark!N23,"")</f>
        <v>1187</v>
      </c>
      <c r="O64" s="8">
        <f t="shared" si="0"/>
        <v>1598.31</v>
      </c>
    </row>
    <row r="65" spans="1:15" ht="12.75">
      <c r="A65" s="4">
        <v>439</v>
      </c>
      <c r="B65" s="5" t="s">
        <v>61</v>
      </c>
      <c r="C65" s="21">
        <f>Hedmark!C24</f>
        <v>1113.85</v>
      </c>
      <c r="D65" s="9">
        <f>IF(Hedmark!D24&gt;0,Hedmark!D24,"")</f>
        <v>600</v>
      </c>
      <c r="E65" s="9">
        <f>IF(Hedmark!E24&gt;0,Hedmark!E24,"")</f>
        <v>500</v>
      </c>
      <c r="F65" s="9">
        <f>IF(Hedmark!F24&gt;0,Hedmark!F24,"")</f>
      </c>
      <c r="G65" s="9">
        <f>IF(Hedmark!G24&gt;0,Hedmark!G24,"")</f>
      </c>
      <c r="H65" s="9">
        <f>IF(Hedmark!H24&gt;0,Hedmark!H24,"")</f>
      </c>
      <c r="I65" s="9">
        <f>IF(Hedmark!I24&gt;0,Hedmark!I24,"")</f>
      </c>
      <c r="J65" s="9">
        <f>IF(Hedmark!J24&gt;0,Hedmark!J24,"")</f>
      </c>
      <c r="K65" s="9">
        <f>IF(Hedmark!K24&gt;0,Hedmark!K24,"")</f>
        <v>235</v>
      </c>
      <c r="L65" s="9">
        <f>IF(Hedmark!L24&gt;0,Hedmark!L24,"")</f>
        <v>160</v>
      </c>
      <c r="M65" s="9">
        <f>IF(Hedmark!M24&gt;0,Hedmark!M24,"")</f>
        <v>30</v>
      </c>
      <c r="N65" s="9">
        <f>IF(Hedmark!N24&gt;0,Hedmark!N24,"")</f>
        <v>75</v>
      </c>
      <c r="O65" s="8">
        <f t="shared" si="0"/>
        <v>1113.85</v>
      </c>
    </row>
    <row r="66" spans="1:15" ht="12.75">
      <c r="A66" s="4">
        <v>441</v>
      </c>
      <c r="B66" s="5" t="s">
        <v>62</v>
      </c>
      <c r="C66" s="21">
        <f>Hedmark!C25</f>
        <v>1384.94</v>
      </c>
      <c r="D66" s="9">
        <f>IF(Hedmark!D25&gt;0,Hedmark!D25,"")</f>
      </c>
      <c r="E66" s="9">
        <f>IF(Hedmark!E25&gt;0,Hedmark!E25,"")</f>
        <v>785</v>
      </c>
      <c r="F66" s="9">
        <f>IF(Hedmark!F25&gt;0,Hedmark!F25,"")</f>
      </c>
      <c r="G66" s="9">
        <f>IF(Hedmark!G25&gt;0,Hedmark!G25,"")</f>
        <v>600</v>
      </c>
      <c r="H66" s="9">
        <f>IF(Hedmark!H25&gt;0,Hedmark!H25,"")</f>
      </c>
      <c r="I66" s="9">
        <f>IF(Hedmark!I25&gt;0,Hedmark!I25,"")</f>
      </c>
      <c r="J66" s="9">
        <f>IF(Hedmark!J25&gt;0,Hedmark!J25,"")</f>
        <v>785</v>
      </c>
      <c r="K66" s="9">
        <f>IF(Hedmark!K25&gt;0,Hedmark!K25,"")</f>
      </c>
      <c r="L66" s="9">
        <f>IF(Hedmark!L25&gt;0,Hedmark!L25,"")</f>
        <v>300</v>
      </c>
      <c r="M66" s="9">
        <f>IF(Hedmark!M25&gt;0,Hedmark!M25,"")</f>
        <v>300</v>
      </c>
      <c r="N66" s="9">
        <f>IF(Hedmark!N25&gt;0,Hedmark!N25,"")</f>
      </c>
      <c r="O66" s="8">
        <f t="shared" si="0"/>
        <v>1384.94</v>
      </c>
    </row>
    <row r="67" spans="1:15" ht="12.75">
      <c r="A67" s="4">
        <v>501</v>
      </c>
      <c r="B67" s="5" t="s">
        <v>63</v>
      </c>
      <c r="C67" s="20">
        <f>Oppland!C4</f>
        <v>17327.83</v>
      </c>
      <c r="D67" s="8">
        <f>IF(Oppland!D4&gt;0,Oppland!D4,"")</f>
        <v>6000</v>
      </c>
      <c r="E67" s="8">
        <f>IF(Oppland!E4&gt;0,Oppland!E4,"")</f>
        <v>1000</v>
      </c>
      <c r="F67" s="8">
        <f>IF(Oppland!F4&gt;0,Oppland!F4,"")</f>
        <v>2000</v>
      </c>
      <c r="G67" s="8">
        <f>IF(Oppland!G4&gt;0,Oppland!G4,"")</f>
        <v>8300</v>
      </c>
      <c r="H67" s="8">
        <f>IF(Oppland!H4&gt;0,Oppland!H4,"")</f>
      </c>
      <c r="I67" s="8">
        <f>IF(Oppland!I4&gt;0,Oppland!I4,"")</f>
      </c>
      <c r="J67" s="8">
        <f>IF(Oppland!J4&gt;0,Oppland!J4,"")</f>
      </c>
      <c r="K67" s="8">
        <f>IF(Oppland!K4&gt;0,Oppland!K4,"")</f>
        <v>1000</v>
      </c>
      <c r="L67" s="8">
        <f>IF(Oppland!L4&gt;0,Oppland!L4,"")</f>
      </c>
      <c r="M67" s="8">
        <f>IF(Oppland!M4&gt;0,Oppland!M4,"")</f>
        <v>10300</v>
      </c>
      <c r="N67" s="8">
        <f>IF(Oppland!N4&gt;0,Oppland!N4,"")</f>
      </c>
      <c r="O67" s="8">
        <f t="shared" si="0"/>
        <v>17327.83</v>
      </c>
    </row>
    <row r="68" spans="1:15" ht="12.75">
      <c r="A68" s="4">
        <v>502</v>
      </c>
      <c r="B68" s="5" t="s">
        <v>64</v>
      </c>
      <c r="C68" s="20">
        <f>Oppland!C5</f>
        <v>19067.05</v>
      </c>
      <c r="D68" s="8">
        <f>IF(Oppland!D5&gt;0,Oppland!D5,"")</f>
      </c>
      <c r="E68" s="8">
        <f>IF(Oppland!E5&gt;0,Oppland!E5,"")</f>
        <v>3900</v>
      </c>
      <c r="F68" s="8">
        <f>IF(Oppland!F5&gt;0,Oppland!F5,"")</f>
        <v>13167</v>
      </c>
      <c r="G68" s="8">
        <f>IF(Oppland!G5&gt;0,Oppland!G5,"")</f>
        <v>2000</v>
      </c>
      <c r="H68" s="8">
        <f>IF(Oppland!H5&gt;0,Oppland!H5,"")</f>
      </c>
      <c r="I68" s="8">
        <f>IF(Oppland!I5&gt;0,Oppland!I5,"")</f>
      </c>
      <c r="J68" s="8">
        <f>IF(Oppland!J5&gt;0,Oppland!J5,"")</f>
        <v>7050</v>
      </c>
      <c r="K68" s="8">
        <f>IF(Oppland!K5&gt;0,Oppland!K5,"")</f>
        <v>1900</v>
      </c>
      <c r="L68" s="8">
        <f>IF(Oppland!L5&gt;0,Oppland!L5,"")</f>
        <v>2000</v>
      </c>
      <c r="M68" s="8">
        <f>IF(Oppland!M5&gt;0,Oppland!M5,"")</f>
        <v>7176</v>
      </c>
      <c r="N68" s="8">
        <f>IF(Oppland!N5&gt;0,Oppland!N5,"")</f>
        <v>941</v>
      </c>
      <c r="O68" s="8">
        <f t="shared" si="0"/>
        <v>19067.05</v>
      </c>
    </row>
    <row r="69" spans="1:15" ht="12.75">
      <c r="A69" s="4">
        <v>511</v>
      </c>
      <c r="B69" s="5" t="s">
        <v>65</v>
      </c>
      <c r="C69" s="20">
        <f>Oppland!C6</f>
        <v>1863.36</v>
      </c>
      <c r="D69" s="8">
        <f>IF(Oppland!D6&gt;0,Oppland!D6,"")</f>
      </c>
      <c r="E69" s="8">
        <f>IF(Oppland!E6&gt;0,Oppland!E6,"")</f>
        <v>500</v>
      </c>
      <c r="F69" s="8">
        <f>IF(Oppland!F6&gt;0,Oppland!F6,"")</f>
        <v>450</v>
      </c>
      <c r="G69" s="8">
        <f>IF(Oppland!G6&gt;0,Oppland!G6,"")</f>
        <v>350</v>
      </c>
      <c r="H69" s="8">
        <f>IF(Oppland!H6&gt;0,Oppland!H6,"")</f>
        <v>563</v>
      </c>
      <c r="I69" s="8">
        <f>IF(Oppland!I6&gt;0,Oppland!I6,"")</f>
        <v>30</v>
      </c>
      <c r="J69" s="8">
        <f>IF(Oppland!J6&gt;0,Oppland!J6,"")</f>
        <v>170</v>
      </c>
      <c r="K69" s="8">
        <f>IF(Oppland!K6&gt;0,Oppland!K6,"")</f>
        <v>550</v>
      </c>
      <c r="L69" s="8">
        <f>IF(Oppland!L6&gt;0,Oppland!L6,"")</f>
        <v>513</v>
      </c>
      <c r="M69" s="8">
        <f>IF(Oppland!M6&gt;0,Oppland!M6,"")</f>
        <v>500</v>
      </c>
      <c r="N69" s="8">
        <f>IF(Oppland!N6&gt;0,Oppland!N6,"")</f>
        <v>100</v>
      </c>
      <c r="O69" s="8">
        <f aca="true" t="shared" si="1" ref="O69:O132">IF(SUM(D69:H69)&gt;0,C69,"")</f>
        <v>1863.36</v>
      </c>
    </row>
    <row r="70" spans="1:15" ht="12.75">
      <c r="A70" s="4">
        <v>512</v>
      </c>
      <c r="B70" s="5" t="s">
        <v>66</v>
      </c>
      <c r="C70" s="20">
        <f>Oppland!C7</f>
        <v>1462.77</v>
      </c>
      <c r="D70" s="8">
        <f>IF(Oppland!D7&gt;0,Oppland!D7,"")</f>
      </c>
      <c r="E70" s="8">
        <f>IF(Oppland!E7&gt;0,Oppland!E7,"")</f>
        <v>100</v>
      </c>
      <c r="F70" s="8">
        <f>IF(Oppland!F7&gt;0,Oppland!F7,"")</f>
      </c>
      <c r="G70" s="8">
        <f>IF(Oppland!G7&gt;0,Oppland!G7,"")</f>
        <v>1363</v>
      </c>
      <c r="H70" s="8">
        <f>IF(Oppland!H7&gt;0,Oppland!H7,"")</f>
      </c>
      <c r="I70" s="8">
        <f>IF(Oppland!I7&gt;0,Oppland!I7,"")</f>
      </c>
      <c r="J70" s="8">
        <f>IF(Oppland!J7&gt;0,Oppland!J7,"")</f>
        <v>1363</v>
      </c>
      <c r="K70" s="8">
        <f>IF(Oppland!K7&gt;0,Oppland!K7,"")</f>
      </c>
      <c r="L70" s="8">
        <f>IF(Oppland!L7&gt;0,Oppland!L7,"")</f>
      </c>
      <c r="M70" s="8">
        <f>IF(Oppland!M7&gt;0,Oppland!M7,"")</f>
        <v>100</v>
      </c>
      <c r="N70" s="8">
        <f>IF(Oppland!N7&gt;0,Oppland!N7,"")</f>
      </c>
      <c r="O70" s="8">
        <f t="shared" si="1"/>
        <v>1462.77</v>
      </c>
    </row>
    <row r="71" spans="1:15" ht="12.75">
      <c r="A71" s="4">
        <v>513</v>
      </c>
      <c r="B71" s="5" t="s">
        <v>67</v>
      </c>
      <c r="C71" s="20">
        <f>Oppland!C8</f>
        <v>1553.36</v>
      </c>
      <c r="D71" s="8">
        <f>IF(Oppland!D8&gt;0,Oppland!D8,"")</f>
      </c>
      <c r="E71" s="8">
        <f>IF(Oppland!E8&gt;0,Oppland!E8,"")</f>
        <v>293</v>
      </c>
      <c r="F71" s="8">
        <f>IF(Oppland!F8&gt;0,Oppland!F8,"")</f>
        <v>650</v>
      </c>
      <c r="G71" s="8">
        <f>IF(Oppland!G8&gt;0,Oppland!G8,"")</f>
        <v>610</v>
      </c>
      <c r="H71" s="8">
        <f>IF(Oppland!H8&gt;0,Oppland!H8,"")</f>
      </c>
      <c r="I71" s="8">
        <f>IF(Oppland!I8&gt;0,Oppland!I8,"")</f>
      </c>
      <c r="J71" s="8">
        <f>IF(Oppland!J8&gt;0,Oppland!J8,"")</f>
        <v>650</v>
      </c>
      <c r="K71" s="8">
        <f>IF(Oppland!K8&gt;0,Oppland!K8,"")</f>
      </c>
      <c r="L71" s="8">
        <f>IF(Oppland!L8&gt;0,Oppland!L8,"")</f>
      </c>
      <c r="M71" s="8">
        <f>IF(Oppland!M8&gt;0,Oppland!M8,"")</f>
        <v>440</v>
      </c>
      <c r="N71" s="8">
        <f>IF(Oppland!N8&gt;0,Oppland!N8,"")</f>
        <v>463</v>
      </c>
      <c r="O71" s="8">
        <f t="shared" si="1"/>
        <v>1553.36</v>
      </c>
    </row>
    <row r="72" spans="1:15" ht="12.75">
      <c r="A72" s="4">
        <v>514</v>
      </c>
      <c r="B72" s="5" t="s">
        <v>68</v>
      </c>
      <c r="C72" s="20">
        <f>Oppland!C9</f>
        <v>1614.42</v>
      </c>
      <c r="D72" s="8">
        <f>IF(Oppland!D9&gt;0,Oppland!D9,"")</f>
        <v>312</v>
      </c>
      <c r="E72" s="8">
        <f>IF(Oppland!E9&gt;0,Oppland!E9,"")</f>
        <v>490</v>
      </c>
      <c r="F72" s="8">
        <f>IF(Oppland!F9&gt;0,Oppland!F9,"")</f>
        <v>100</v>
      </c>
      <c r="G72" s="8">
        <f>IF(Oppland!G9&gt;0,Oppland!G9,"")</f>
        <v>712</v>
      </c>
      <c r="H72" s="8">
        <f>IF(Oppland!H9&gt;0,Oppland!H9,"")</f>
      </c>
      <c r="I72" s="8">
        <f>IF(Oppland!I9&gt;0,Oppland!I9,"")</f>
      </c>
      <c r="J72" s="8">
        <f>IF(Oppland!J9&gt;0,Oppland!J9,"")</f>
        <v>824</v>
      </c>
      <c r="K72" s="8">
        <f>IF(Oppland!K9&gt;0,Oppland!K9,"")</f>
        <v>478</v>
      </c>
      <c r="L72" s="8">
        <f>IF(Oppland!L9&gt;0,Oppland!L9,"")</f>
      </c>
      <c r="M72" s="8">
        <f>IF(Oppland!M9&gt;0,Oppland!M9,"")</f>
      </c>
      <c r="N72" s="8">
        <f>IF(Oppland!N9&gt;0,Oppland!N9,"")</f>
      </c>
      <c r="O72" s="8">
        <f t="shared" si="1"/>
        <v>1614.42</v>
      </c>
    </row>
    <row r="73" spans="1:15" ht="12.75">
      <c r="A73" s="4">
        <v>515</v>
      </c>
      <c r="B73" s="5" t="s">
        <v>69</v>
      </c>
      <c r="C73" s="20">
        <f>Oppland!C10</f>
        <v>2473.97</v>
      </c>
      <c r="D73" s="8">
        <f>IF(Oppland!D10&gt;0,Oppland!D10,"")</f>
      </c>
      <c r="E73" s="8">
        <f>IF(Oppland!E10&gt;0,Oppland!E10,"")</f>
      </c>
      <c r="F73" s="8">
        <f>IF(Oppland!F10&gt;0,Oppland!F10,"")</f>
        <v>898</v>
      </c>
      <c r="G73" s="8">
        <f>IF(Oppland!G10&gt;0,Oppland!G10,"")</f>
        <v>1206</v>
      </c>
      <c r="H73" s="8">
        <f>IF(Oppland!H10&gt;0,Oppland!H10,"")</f>
        <v>388</v>
      </c>
      <c r="I73" s="8">
        <f>IF(Oppland!I10&gt;0,Oppland!I10,"")</f>
        <v>798</v>
      </c>
      <c r="J73" s="8">
        <f>IF(Oppland!J10&gt;0,Oppland!J10,"")</f>
        <v>1052</v>
      </c>
      <c r="K73" s="8">
        <f>IF(Oppland!K10&gt;0,Oppland!K10,"")</f>
        <v>375</v>
      </c>
      <c r="L73" s="8">
        <f>IF(Oppland!L10&gt;0,Oppland!L10,"")</f>
      </c>
      <c r="M73" s="8">
        <f>IF(Oppland!M10&gt;0,Oppland!M10,"")</f>
      </c>
      <c r="N73" s="8">
        <f>IF(Oppland!N10&gt;0,Oppland!N10,"")</f>
        <v>267</v>
      </c>
      <c r="O73" s="8">
        <f t="shared" si="1"/>
        <v>2473.97</v>
      </c>
    </row>
    <row r="74" spans="1:15" ht="12.75">
      <c r="A74" s="4">
        <v>516</v>
      </c>
      <c r="B74" s="5" t="s">
        <v>70</v>
      </c>
      <c r="C74" s="20">
        <f>Oppland!C11</f>
        <v>3895.14</v>
      </c>
      <c r="D74" s="8">
        <f>IF(Oppland!D11&gt;0,Oppland!D11,"")</f>
      </c>
      <c r="E74" s="8">
        <f>IF(Oppland!E11&gt;0,Oppland!E11,"")</f>
        <v>893</v>
      </c>
      <c r="F74" s="8">
        <f>IF(Oppland!F11&gt;0,Oppland!F11,"")</f>
        <v>1757</v>
      </c>
      <c r="G74" s="8">
        <f>IF(Oppland!G11&gt;0,Oppland!G11,"")</f>
        <v>1190</v>
      </c>
      <c r="H74" s="8">
        <f>IF(Oppland!H11&gt;0,Oppland!H11,"")</f>
        <v>55</v>
      </c>
      <c r="I74" s="8">
        <f>IF(Oppland!I11&gt;0,Oppland!I11,"")</f>
      </c>
      <c r="J74" s="8">
        <f>IF(Oppland!J11&gt;0,Oppland!J11,"")</f>
      </c>
      <c r="K74" s="8">
        <f>IF(Oppland!K11&gt;0,Oppland!K11,"")</f>
        <v>740</v>
      </c>
      <c r="L74" s="8">
        <f>IF(Oppland!L11&gt;0,Oppland!L11,"")</f>
        <v>893</v>
      </c>
      <c r="M74" s="8">
        <f>IF(Oppland!M11&gt;0,Oppland!M11,"")</f>
        <v>200</v>
      </c>
      <c r="N74" s="8">
        <f>IF(Oppland!N11&gt;0,Oppland!N11,"")</f>
        <v>2062</v>
      </c>
      <c r="O74" s="8">
        <f t="shared" si="1"/>
        <v>3895.14</v>
      </c>
    </row>
    <row r="75" spans="1:15" ht="12.75">
      <c r="A75" s="4">
        <v>517</v>
      </c>
      <c r="B75" s="5" t="s">
        <v>71</v>
      </c>
      <c r="C75" s="20">
        <f>Oppland!C12</f>
        <v>4042.09</v>
      </c>
      <c r="D75" s="8">
        <f>IF(Oppland!D12&gt;0,Oppland!D12,"")</f>
      </c>
      <c r="E75" s="8">
        <f>IF(Oppland!E12&gt;0,Oppland!E12,"")</f>
        <v>300</v>
      </c>
      <c r="F75" s="8">
        <f>IF(Oppland!F12&gt;0,Oppland!F12,"")</f>
      </c>
      <c r="G75" s="8">
        <f>IF(Oppland!G12&gt;0,Oppland!G12,"")</f>
        <v>2760</v>
      </c>
      <c r="H75" s="8">
        <f>IF(Oppland!H12&gt;0,Oppland!H12,"")</f>
        <v>920</v>
      </c>
      <c r="I75" s="8">
        <f>IF(Oppland!I12&gt;0,Oppland!I12,"")</f>
      </c>
      <c r="J75" s="8">
        <f>IF(Oppland!J12&gt;0,Oppland!J12,"")</f>
        <v>300</v>
      </c>
      <c r="K75" s="8">
        <f>IF(Oppland!K12&gt;0,Oppland!K12,"")</f>
        <v>2170</v>
      </c>
      <c r="L75" s="8">
        <f>IF(Oppland!L12&gt;0,Oppland!L12,"")</f>
        <v>1000</v>
      </c>
      <c r="M75" s="8">
        <f>IF(Oppland!M12&gt;0,Oppland!M12,"")</f>
      </c>
      <c r="N75" s="8">
        <f>IF(Oppland!N12&gt;0,Oppland!N12,"")</f>
        <v>510</v>
      </c>
      <c r="O75" s="8">
        <f t="shared" si="1"/>
        <v>4042.09</v>
      </c>
    </row>
    <row r="76" spans="1:15" ht="12.75">
      <c r="A76" s="4">
        <v>519</v>
      </c>
      <c r="B76" s="5" t="s">
        <v>72</v>
      </c>
      <c r="C76" s="20">
        <f>Oppland!C13</f>
        <v>2115.65</v>
      </c>
      <c r="D76" s="8">
        <f>IF(Oppland!D13&gt;0,Oppland!D13,"")</f>
        <v>36</v>
      </c>
      <c r="E76" s="8">
        <f>IF(Oppland!E13&gt;0,Oppland!E13,"")</f>
        <v>850</v>
      </c>
      <c r="F76" s="8">
        <f>IF(Oppland!F13&gt;0,Oppland!F13,"")</f>
        <v>750</v>
      </c>
      <c r="G76" s="8">
        <f>IF(Oppland!G13&gt;0,Oppland!G13,"")</f>
        <v>480</v>
      </c>
      <c r="H76" s="8">
        <f>IF(Oppland!H13&gt;0,Oppland!H13,"")</f>
      </c>
      <c r="I76" s="8">
        <f>IF(Oppland!I13&gt;0,Oppland!I13,"")</f>
      </c>
      <c r="J76" s="8">
        <f>IF(Oppland!J13&gt;0,Oppland!J13,"")</f>
        <v>80</v>
      </c>
      <c r="K76" s="8">
        <f>IF(Oppland!K13&gt;0,Oppland!K13,"")</f>
      </c>
      <c r="L76" s="8">
        <f>IF(Oppland!L13&gt;0,Oppland!L13,"")</f>
        <v>2000</v>
      </c>
      <c r="M76" s="8">
        <f>IF(Oppland!M13&gt;0,Oppland!M13,"")</f>
      </c>
      <c r="N76" s="8">
        <f>IF(Oppland!N13&gt;0,Oppland!N13,"")</f>
      </c>
      <c r="O76" s="8">
        <f t="shared" si="1"/>
        <v>2115.65</v>
      </c>
    </row>
    <row r="77" spans="1:15" ht="12.75">
      <c r="A77" s="4">
        <v>520</v>
      </c>
      <c r="B77" s="5" t="s">
        <v>73</v>
      </c>
      <c r="C77" s="20">
        <f>Oppland!C14</f>
        <v>3026.2</v>
      </c>
      <c r="D77" s="8">
        <f>IF(Oppland!D14&gt;0,Oppland!D14,"")</f>
      </c>
      <c r="E77" s="8">
        <f>IF(Oppland!E14&gt;0,Oppland!E14,"")</f>
        <v>462</v>
      </c>
      <c r="F77" s="8">
        <f>IF(Oppland!F14&gt;0,Oppland!F14,"")</f>
        <v>1680</v>
      </c>
      <c r="G77" s="8">
        <f>IF(Oppland!G14&gt;0,Oppland!G14,"")</f>
        <v>884</v>
      </c>
      <c r="H77" s="8">
        <f>IF(Oppland!H14&gt;0,Oppland!H14,"")</f>
      </c>
      <c r="I77" s="8">
        <f>IF(Oppland!I14&gt;0,Oppland!I14,"")</f>
      </c>
      <c r="J77" s="8">
        <f>IF(Oppland!J14&gt;0,Oppland!J14,"")</f>
        <v>80</v>
      </c>
      <c r="K77" s="8">
        <f>IF(Oppland!K14&gt;0,Oppland!K14,"")</f>
      </c>
      <c r="L77" s="8">
        <f>IF(Oppland!L14&gt;0,Oppland!L14,"")</f>
        <v>1346</v>
      </c>
      <c r="M77" s="8">
        <f>IF(Oppland!M14&gt;0,Oppland!M14,"")</f>
      </c>
      <c r="N77" s="8">
        <f>IF(Oppland!N14&gt;0,Oppland!N14,"")</f>
        <v>1600</v>
      </c>
      <c r="O77" s="8">
        <f t="shared" si="1"/>
        <v>3026.2</v>
      </c>
    </row>
    <row r="78" spans="1:15" ht="12.75">
      <c r="A78" s="4">
        <v>521</v>
      </c>
      <c r="B78" s="5" t="s">
        <v>74</v>
      </c>
      <c r="C78" s="20">
        <f>Oppland!C15</f>
        <v>3291.24</v>
      </c>
      <c r="D78" s="8">
        <f>IF(Oppland!D15&gt;0,Oppland!D15,"")</f>
      </c>
      <c r="E78" s="8">
        <f>IF(Oppland!E15&gt;0,Oppland!E15,"")</f>
        <v>805</v>
      </c>
      <c r="F78" s="8">
        <f>IF(Oppland!F15&gt;0,Oppland!F15,"")</f>
        <v>228</v>
      </c>
      <c r="G78" s="8">
        <f>IF(Oppland!G15&gt;0,Oppland!G15,"")</f>
        <v>1410</v>
      </c>
      <c r="H78" s="8">
        <f>IF(Oppland!H15&gt;0,Oppland!H15,"")</f>
        <v>848</v>
      </c>
      <c r="I78" s="8">
        <f>IF(Oppland!I15&gt;0,Oppland!I15,"")</f>
      </c>
      <c r="J78" s="8">
        <f>IF(Oppland!J15&gt;0,Oppland!J15,"")</f>
        <v>550</v>
      </c>
      <c r="K78" s="8">
        <f>IF(Oppland!K15&gt;0,Oppland!K15,"")</f>
        <v>225</v>
      </c>
      <c r="L78" s="8">
        <f>IF(Oppland!L15&gt;0,Oppland!L15,"")</f>
        <v>380</v>
      </c>
      <c r="M78" s="8">
        <f>IF(Oppland!M15&gt;0,Oppland!M15,"")</f>
        <v>1516</v>
      </c>
      <c r="N78" s="8">
        <f>IF(Oppland!N15&gt;0,Oppland!N15,"")</f>
        <v>620</v>
      </c>
      <c r="O78" s="8">
        <f t="shared" si="1"/>
        <v>3291.24</v>
      </c>
    </row>
    <row r="79" spans="1:15" ht="12.75">
      <c r="A79" s="4">
        <v>522</v>
      </c>
      <c r="B79" s="5" t="s">
        <v>75</v>
      </c>
      <c r="C79" s="20">
        <f>Oppland!C16</f>
        <v>4123.28</v>
      </c>
      <c r="D79" s="8">
        <f>IF(Oppland!D16&gt;0,Oppland!D16,"")</f>
      </c>
      <c r="E79" s="8">
        <f>IF(Oppland!E16&gt;0,Oppland!E16,"")</f>
        <v>1810</v>
      </c>
      <c r="F79" s="8">
        <f>IF(Oppland!F16&gt;0,Oppland!F16,"")</f>
        <v>620</v>
      </c>
      <c r="G79" s="8">
        <f>IF(Oppland!G16&gt;0,Oppland!G16,"")</f>
        <v>1630</v>
      </c>
      <c r="H79" s="8">
        <f>IF(Oppland!H16&gt;0,Oppland!H16,"")</f>
        <v>65</v>
      </c>
      <c r="I79" s="8">
        <f>IF(Oppland!I16&gt;0,Oppland!I16,"")</f>
        <v>400</v>
      </c>
      <c r="J79" s="8">
        <f>IF(Oppland!J16&gt;0,Oppland!J16,"")</f>
        <v>1265</v>
      </c>
      <c r="K79" s="8">
        <f>IF(Oppland!K16&gt;0,Oppland!K16,"")</f>
        <v>900</v>
      </c>
      <c r="L79" s="8">
        <f>IF(Oppland!L16&gt;0,Oppland!L16,"")</f>
        <v>300</v>
      </c>
      <c r="M79" s="8">
        <f>IF(Oppland!M16&gt;0,Oppland!M16,"")</f>
        <v>1010</v>
      </c>
      <c r="N79" s="8">
        <f>IF(Oppland!N16&gt;0,Oppland!N16,"")</f>
        <v>250</v>
      </c>
      <c r="O79" s="8">
        <f t="shared" si="1"/>
        <v>4123.28</v>
      </c>
    </row>
    <row r="80" spans="1:15" ht="12.75">
      <c r="A80" s="4">
        <v>528</v>
      </c>
      <c r="B80" s="5" t="s">
        <v>76</v>
      </c>
      <c r="C80" s="20">
        <f>Oppland!C17</f>
        <v>9681.82</v>
      </c>
      <c r="D80" s="8">
        <f>IF(Oppland!D17&gt;0,Oppland!D17,"")</f>
        <v>2400</v>
      </c>
      <c r="E80" s="8">
        <f>IF(Oppland!E17&gt;0,Oppland!E17,"")</f>
        <v>4650</v>
      </c>
      <c r="F80" s="8">
        <f>IF(Oppland!F17&gt;0,Oppland!F17,"")</f>
        <v>1000</v>
      </c>
      <c r="G80" s="8">
        <f>IF(Oppland!G17&gt;0,Oppland!G17,"")</f>
        <v>1150</v>
      </c>
      <c r="H80" s="8">
        <f>IF(Oppland!H17&gt;0,Oppland!H17,"")</f>
        <v>500</v>
      </c>
      <c r="I80" s="8">
        <f>IF(Oppland!I17&gt;0,Oppland!I17,"")</f>
        <v>900</v>
      </c>
      <c r="J80" s="8">
        <f>IF(Oppland!J17&gt;0,Oppland!J17,"")</f>
        <v>3400</v>
      </c>
      <c r="K80" s="8">
        <f>IF(Oppland!K17&gt;0,Oppland!K17,"")</f>
        <v>1200</v>
      </c>
      <c r="L80" s="8">
        <f>IF(Oppland!L17&gt;0,Oppland!L17,"")</f>
        <v>1700</v>
      </c>
      <c r="M80" s="8">
        <f>IF(Oppland!M17&gt;0,Oppland!M17,"")</f>
      </c>
      <c r="N80" s="8">
        <f>IF(Oppland!N17&gt;0,Oppland!N17,"")</f>
        <v>100</v>
      </c>
      <c r="O80" s="8">
        <f t="shared" si="1"/>
        <v>9681.82</v>
      </c>
    </row>
    <row r="81" spans="1:15" ht="12.75">
      <c r="A81" s="4">
        <v>529</v>
      </c>
      <c r="B81" s="5" t="s">
        <v>77</v>
      </c>
      <c r="C81" s="20">
        <f>Oppland!C18</f>
        <v>8508.24</v>
      </c>
      <c r="D81" s="8">
        <f>IF(Oppland!D18&gt;0,Oppland!D18,"")</f>
      </c>
      <c r="E81" s="8">
        <f>IF(Oppland!E18&gt;0,Oppland!E18,"")</f>
        <v>5508</v>
      </c>
      <c r="F81" s="8">
        <f>IF(Oppland!F18&gt;0,Oppland!F18,"")</f>
        <v>1000</v>
      </c>
      <c r="G81" s="8">
        <f>IF(Oppland!G18&gt;0,Oppland!G18,"")</f>
        <v>2000</v>
      </c>
      <c r="H81" s="8">
        <f>IF(Oppland!H18&gt;0,Oppland!H18,"")</f>
      </c>
      <c r="I81" s="8">
        <f>IF(Oppland!I18&gt;0,Oppland!I18,"")</f>
      </c>
      <c r="J81" s="8">
        <f>IF(Oppland!J18&gt;0,Oppland!J18,"")</f>
        <v>4000</v>
      </c>
      <c r="K81" s="8">
        <f>IF(Oppland!K18&gt;0,Oppland!K18,"")</f>
      </c>
      <c r="L81" s="8">
        <f>IF(Oppland!L18&gt;0,Oppland!L18,"")</f>
        <v>2500</v>
      </c>
      <c r="M81" s="8">
        <f>IF(Oppland!M18&gt;0,Oppland!M18,"")</f>
        <v>750</v>
      </c>
      <c r="N81" s="8">
        <f>IF(Oppland!N18&gt;0,Oppland!N18,"")</f>
        <v>1258</v>
      </c>
      <c r="O81" s="8">
        <f t="shared" si="1"/>
        <v>8508.24</v>
      </c>
    </row>
    <row r="82" spans="1:15" ht="12.75">
      <c r="A82" s="4">
        <v>532</v>
      </c>
      <c r="B82" s="5" t="s">
        <v>78</v>
      </c>
      <c r="C82" s="20">
        <f>Oppland!C19</f>
        <v>4193.73</v>
      </c>
      <c r="D82" s="8">
        <f>IF(Oppland!D19&gt;0,Oppland!D19,"")</f>
      </c>
      <c r="E82" s="8">
        <f>IF(Oppland!E19&gt;0,Oppland!E19,"")</f>
        <v>1009</v>
      </c>
      <c r="F82" s="8">
        <f>IF(Oppland!F19&gt;0,Oppland!F19,"")</f>
        <v>2210</v>
      </c>
      <c r="G82" s="8">
        <f>IF(Oppland!G19&gt;0,Oppland!G19,"")</f>
        <v>975</v>
      </c>
      <c r="H82" s="8">
        <f>IF(Oppland!H19&gt;0,Oppland!H19,"")</f>
      </c>
      <c r="I82" s="8">
        <f>IF(Oppland!I19&gt;0,Oppland!I19,"")</f>
        <v>480</v>
      </c>
      <c r="J82" s="8">
        <f>IF(Oppland!J19&gt;0,Oppland!J19,"")</f>
        <v>495</v>
      </c>
      <c r="K82" s="8">
        <f>IF(Oppland!K19&gt;0,Oppland!K19,"")</f>
        <v>344</v>
      </c>
      <c r="L82" s="8">
        <f>IF(Oppland!L19&gt;0,Oppland!L19,"")</f>
        <v>1200</v>
      </c>
      <c r="M82" s="8">
        <f>IF(Oppland!M19&gt;0,Oppland!M19,"")</f>
        <v>35</v>
      </c>
      <c r="N82" s="8">
        <f>IF(Oppland!N19&gt;0,Oppland!N19,"")</f>
        <v>1640</v>
      </c>
      <c r="O82" s="8">
        <f t="shared" si="1"/>
        <v>4193.73</v>
      </c>
    </row>
    <row r="83" spans="1:15" ht="12.75">
      <c r="A83" s="4">
        <v>533</v>
      </c>
      <c r="B83" s="5" t="s">
        <v>79</v>
      </c>
      <c r="C83" s="20">
        <f>Oppland!C20</f>
        <v>5750.44</v>
      </c>
      <c r="D83" s="8">
        <f>IF(Oppland!D20&gt;0,Oppland!D20,"")</f>
      </c>
      <c r="E83" s="8">
        <f>IF(Oppland!E20&gt;0,Oppland!E20,"")</f>
      </c>
      <c r="F83" s="8">
        <f>IF(Oppland!F20&gt;0,Oppland!F20,"")</f>
        <v>3800</v>
      </c>
      <c r="G83" s="8">
        <f>IF(Oppland!G20&gt;0,Oppland!G20,"")</f>
        <v>1800</v>
      </c>
      <c r="H83" s="8">
        <f>IF(Oppland!H20&gt;0,Oppland!H20,"")</f>
        <v>150</v>
      </c>
      <c r="I83" s="8">
        <f>IF(Oppland!I20&gt;0,Oppland!I20,"")</f>
        <v>600</v>
      </c>
      <c r="J83" s="8">
        <f>IF(Oppland!J20&gt;0,Oppland!J20,"")</f>
        <v>3000</v>
      </c>
      <c r="K83" s="8">
        <f>IF(Oppland!K20&gt;0,Oppland!K20,"")</f>
        <v>1000</v>
      </c>
      <c r="L83" s="8">
        <f>IF(Oppland!L20&gt;0,Oppland!L20,"")</f>
      </c>
      <c r="M83" s="8">
        <f>IF(Oppland!M20&gt;0,Oppland!M20,"")</f>
      </c>
      <c r="N83" s="8">
        <f>IF(Oppland!N20&gt;0,Oppland!N20,"")</f>
        <v>1150</v>
      </c>
      <c r="O83" s="8">
        <f t="shared" si="1"/>
        <v>5750.44</v>
      </c>
    </row>
    <row r="84" spans="1:15" ht="12.75">
      <c r="A84" s="4">
        <v>534</v>
      </c>
      <c r="B84" s="5" t="s">
        <v>80</v>
      </c>
      <c r="C84" s="20">
        <f>Oppland!C21</f>
        <v>8867.9</v>
      </c>
      <c r="D84" s="8">
        <f>IF(Oppland!D21&gt;0,Oppland!D21,"")</f>
      </c>
      <c r="E84" s="8">
        <f>IF(Oppland!E21&gt;0,Oppland!E21,"")</f>
        <v>3880</v>
      </c>
      <c r="F84" s="8">
        <f>IF(Oppland!F21&gt;0,Oppland!F21,"")</f>
        <v>1400</v>
      </c>
      <c r="G84" s="8">
        <f>IF(Oppland!G21&gt;0,Oppland!G21,"")</f>
        <v>3400</v>
      </c>
      <c r="H84" s="8">
        <f>IF(Oppland!H21&gt;0,Oppland!H21,"")</f>
        <v>200</v>
      </c>
      <c r="I84" s="8">
        <f>IF(Oppland!I21&gt;0,Oppland!I21,"")</f>
        <v>470</v>
      </c>
      <c r="J84" s="8">
        <f>IF(Oppland!J21&gt;0,Oppland!J21,"")</f>
        <v>1270</v>
      </c>
      <c r="K84" s="8">
        <f>IF(Oppland!K21&gt;0,Oppland!K21,"")</f>
        <v>2490</v>
      </c>
      <c r="L84" s="8">
        <f>IF(Oppland!L21&gt;0,Oppland!L21,"")</f>
        <v>3700</v>
      </c>
      <c r="M84" s="8">
        <f>IF(Oppland!M21&gt;0,Oppland!M21,"")</f>
        <v>250</v>
      </c>
      <c r="N84" s="8">
        <f>IF(Oppland!N21&gt;0,Oppland!N21,"")</f>
        <v>700</v>
      </c>
      <c r="O84" s="8">
        <f t="shared" si="1"/>
        <v>8867.9</v>
      </c>
    </row>
    <row r="85" spans="1:15" ht="12.75">
      <c r="A85" s="4">
        <v>536</v>
      </c>
      <c r="B85" s="5" t="s">
        <v>81</v>
      </c>
      <c r="C85" s="20">
        <f>Oppland!C22</f>
        <v>3916.61</v>
      </c>
      <c r="D85" s="8">
        <f>IF(Oppland!D22&gt;0,Oppland!D22,"")</f>
      </c>
      <c r="E85" s="8">
        <f>IF(Oppland!E22&gt;0,Oppland!E22,"")</f>
        <v>1739</v>
      </c>
      <c r="F85" s="8">
        <f>IF(Oppland!F22&gt;0,Oppland!F22,"")</f>
        <v>1281</v>
      </c>
      <c r="G85" s="8">
        <f>IF(Oppland!G22&gt;0,Oppland!G22,"")</f>
        <v>820</v>
      </c>
      <c r="H85" s="8">
        <f>IF(Oppland!H22&gt;0,Oppland!H22,"")</f>
        <v>60</v>
      </c>
      <c r="I85" s="8">
        <f>IF(Oppland!I22&gt;0,Oppland!I22,"")</f>
        <v>180</v>
      </c>
      <c r="J85" s="8">
        <f>IF(Oppland!J22&gt;0,Oppland!J22,"")</f>
        <v>280</v>
      </c>
      <c r="K85" s="8">
        <f>IF(Oppland!K22&gt;0,Oppland!K22,"")</f>
        <v>225</v>
      </c>
      <c r="L85" s="8">
        <f>IF(Oppland!L22&gt;0,Oppland!L22,"")</f>
        <v>800</v>
      </c>
      <c r="M85" s="8">
        <f>IF(Oppland!M22&gt;0,Oppland!M22,"")</f>
      </c>
      <c r="N85" s="8">
        <f>IF(Oppland!N22&gt;0,Oppland!N22,"")</f>
        <v>2415</v>
      </c>
      <c r="O85" s="8">
        <f t="shared" si="1"/>
        <v>3916.61</v>
      </c>
    </row>
    <row r="86" spans="1:15" ht="12.75">
      <c r="A86" s="4">
        <v>538</v>
      </c>
      <c r="B86" s="5" t="s">
        <v>82</v>
      </c>
      <c r="C86" s="20">
        <f>Oppland!C23</f>
        <v>4452.74</v>
      </c>
      <c r="D86" s="8">
        <f>IF(Oppland!D23&gt;0,Oppland!D23,"")</f>
      </c>
      <c r="E86" s="8">
        <f>IF(Oppland!E23&gt;0,Oppland!E23,"")</f>
        <v>2068</v>
      </c>
      <c r="F86" s="8">
        <f>IF(Oppland!F23&gt;0,Oppland!F23,"")</f>
        <v>1840</v>
      </c>
      <c r="G86" s="8">
        <f>IF(Oppland!G23&gt;0,Oppland!G23,"")</f>
        <v>545</v>
      </c>
      <c r="H86" s="8">
        <f>IF(Oppland!H23&gt;0,Oppland!H23,"")</f>
      </c>
      <c r="I86" s="8">
        <f>IF(Oppland!I23&gt;0,Oppland!I23,"")</f>
        <v>1025</v>
      </c>
      <c r="J86" s="8">
        <f>IF(Oppland!J23&gt;0,Oppland!J23,"")</f>
        <v>1520</v>
      </c>
      <c r="K86" s="8">
        <f>IF(Oppland!K23&gt;0,Oppland!K23,"")</f>
        <v>820</v>
      </c>
      <c r="L86" s="8">
        <f>IF(Oppland!L23&gt;0,Oppland!L23,"")</f>
      </c>
      <c r="M86" s="8">
        <f>IF(Oppland!M23&gt;0,Oppland!M23,"")</f>
        <v>448</v>
      </c>
      <c r="N86" s="8">
        <f>IF(Oppland!N23&gt;0,Oppland!N23,"")</f>
        <v>640</v>
      </c>
      <c r="O86" s="8">
        <f t="shared" si="1"/>
        <v>4452.74</v>
      </c>
    </row>
    <row r="87" spans="1:15" ht="12.75">
      <c r="A87" s="4">
        <v>540</v>
      </c>
      <c r="B87" s="5" t="s">
        <v>83</v>
      </c>
      <c r="C87" s="20">
        <f>Oppland!C24</f>
        <v>2137.13</v>
      </c>
      <c r="D87" s="8">
        <f>IF(Oppland!D24&gt;0,Oppland!D24,"")</f>
      </c>
      <c r="E87" s="8">
        <f>IF(Oppland!E24&gt;0,Oppland!E24,"")</f>
        <v>2042</v>
      </c>
      <c r="F87" s="8">
        <f>IF(Oppland!F24&gt;0,Oppland!F24,"")</f>
      </c>
      <c r="G87" s="8">
        <f>IF(Oppland!G24&gt;0,Oppland!G24,"")</f>
      </c>
      <c r="H87" s="8">
        <f>IF(Oppland!H24&gt;0,Oppland!H24,"")</f>
        <v>95</v>
      </c>
      <c r="I87" s="8">
        <f>IF(Oppland!I24&gt;0,Oppland!I24,"")</f>
      </c>
      <c r="J87" s="8">
        <f>IF(Oppland!J24&gt;0,Oppland!J24,"")</f>
      </c>
      <c r="K87" s="8">
        <f>IF(Oppland!K24&gt;0,Oppland!K24,"")</f>
        <v>737</v>
      </c>
      <c r="L87" s="8">
        <f>IF(Oppland!L24&gt;0,Oppland!L24,"")</f>
        <v>950</v>
      </c>
      <c r="M87" s="8">
        <f>IF(Oppland!M24&gt;0,Oppland!M24,"")</f>
        <v>50</v>
      </c>
      <c r="N87" s="8">
        <f>IF(Oppland!N24&gt;0,Oppland!N24,"")</f>
        <v>400</v>
      </c>
      <c r="O87" s="8">
        <f t="shared" si="1"/>
        <v>2137.13</v>
      </c>
    </row>
    <row r="88" spans="1:15" ht="12.75">
      <c r="A88" s="4">
        <v>541</v>
      </c>
      <c r="B88" s="5" t="s">
        <v>84</v>
      </c>
      <c r="C88" s="20">
        <f>Oppland!C25</f>
        <v>925.3</v>
      </c>
      <c r="D88" s="8">
        <f>IF(Oppland!D25&gt;0,Oppland!D25,"")</f>
      </c>
      <c r="E88" s="8">
        <f>IF(Oppland!E25&gt;0,Oppland!E25,"")</f>
        <v>629</v>
      </c>
      <c r="F88" s="8">
        <f>IF(Oppland!F25&gt;0,Oppland!F25,"")</f>
      </c>
      <c r="G88" s="8">
        <f>IF(Oppland!G25&gt;0,Oppland!G25,"")</f>
        <v>260</v>
      </c>
      <c r="H88" s="8">
        <f>IF(Oppland!H25&gt;0,Oppland!H25,"")</f>
        <v>36</v>
      </c>
      <c r="I88" s="8">
        <f>IF(Oppland!I25&gt;0,Oppland!I25,"")</f>
      </c>
      <c r="J88" s="8">
        <f>IF(Oppland!J25&gt;0,Oppland!J25,"")</f>
      </c>
      <c r="K88" s="8">
        <f>IF(Oppland!K25&gt;0,Oppland!K25,"")</f>
        <v>629</v>
      </c>
      <c r="L88" s="8">
        <f>IF(Oppland!L25&gt;0,Oppland!L25,"")</f>
      </c>
      <c r="M88" s="8">
        <f>IF(Oppland!M25&gt;0,Oppland!M25,"")</f>
      </c>
      <c r="N88" s="8">
        <f>IF(Oppland!N25&gt;0,Oppland!N25,"")</f>
        <v>296</v>
      </c>
      <c r="O88" s="8">
        <f t="shared" si="1"/>
        <v>925.3</v>
      </c>
    </row>
    <row r="89" spans="1:15" ht="12.75">
      <c r="A89" s="4">
        <v>542</v>
      </c>
      <c r="B89" s="5" t="s">
        <v>85</v>
      </c>
      <c r="C89" s="20">
        <f>Oppland!C26</f>
        <v>4344.71</v>
      </c>
      <c r="D89" s="8">
        <f>IF(Oppland!D26&gt;0,Oppland!D26,"")</f>
        <v>565</v>
      </c>
      <c r="E89" s="8">
        <f>IF(Oppland!E26&gt;0,Oppland!E26,"")</f>
        <v>1670</v>
      </c>
      <c r="F89" s="8">
        <f>IF(Oppland!F26&gt;0,Oppland!F26,"")</f>
      </c>
      <c r="G89" s="8">
        <f>IF(Oppland!G26&gt;0,Oppland!G26,"")</f>
        <v>1410</v>
      </c>
      <c r="H89" s="8">
        <f>IF(Oppland!H26&gt;0,Oppland!H26,"")</f>
        <v>700</v>
      </c>
      <c r="I89" s="8">
        <f>IF(Oppland!I26&gt;0,Oppland!I26,"")</f>
      </c>
      <c r="J89" s="8">
        <f>IF(Oppland!J26&gt;0,Oppland!J26,"")</f>
        <v>2000</v>
      </c>
      <c r="K89" s="8">
        <f>IF(Oppland!K26&gt;0,Oppland!K26,"")</f>
      </c>
      <c r="L89" s="8">
        <f>IF(Oppland!L26&gt;0,Oppland!L26,"")</f>
      </c>
      <c r="M89" s="8">
        <f>IF(Oppland!M26&gt;0,Oppland!M26,"")</f>
        <v>1010</v>
      </c>
      <c r="N89" s="8">
        <f>IF(Oppland!N26&gt;0,Oppland!N26,"")</f>
        <v>770</v>
      </c>
      <c r="O89" s="8">
        <f t="shared" si="1"/>
        <v>4344.71</v>
      </c>
    </row>
    <row r="90" spans="1:15" ht="12.75">
      <c r="A90" s="4">
        <v>543</v>
      </c>
      <c r="B90" s="5" t="s">
        <v>86</v>
      </c>
      <c r="C90" s="20">
        <f>Oppland!C27</f>
        <v>1474.85</v>
      </c>
      <c r="D90" s="8">
        <f>IF(Oppland!D27&gt;0,Oppland!D27,"")</f>
      </c>
      <c r="E90" s="8">
        <f>IF(Oppland!E27&gt;0,Oppland!E27,"")</f>
      </c>
      <c r="F90" s="8">
        <f>IF(Oppland!F27&gt;0,Oppland!F27,"")</f>
        <v>184</v>
      </c>
      <c r="G90" s="8">
        <f>IF(Oppland!G27&gt;0,Oppland!G27,"")</f>
        <v>1291</v>
      </c>
      <c r="H90" s="8">
        <f>IF(Oppland!H27&gt;0,Oppland!H27,"")</f>
      </c>
      <c r="I90" s="8">
        <f>IF(Oppland!I27&gt;0,Oppland!I27,"")</f>
      </c>
      <c r="J90" s="8">
        <f>IF(Oppland!J27&gt;0,Oppland!J27,"")</f>
      </c>
      <c r="K90" s="8">
        <f>IF(Oppland!K27&gt;0,Oppland!K27,"")</f>
      </c>
      <c r="L90" s="8">
        <f>IF(Oppland!L27&gt;0,Oppland!L27,"")</f>
      </c>
      <c r="M90" s="8">
        <f>IF(Oppland!M27&gt;0,Oppland!M27,"")</f>
        <v>724</v>
      </c>
      <c r="N90" s="8">
        <f>IF(Oppland!N27&gt;0,Oppland!N27,"")</f>
        <v>751</v>
      </c>
      <c r="O90" s="8">
        <f t="shared" si="1"/>
        <v>1474.85</v>
      </c>
    </row>
    <row r="91" spans="1:15" ht="12.75">
      <c r="A91" s="4">
        <v>544</v>
      </c>
      <c r="B91" s="5" t="s">
        <v>87</v>
      </c>
      <c r="C91" s="20">
        <f>Oppland!C28</f>
        <v>2132.43</v>
      </c>
      <c r="D91" s="8">
        <f>IF(Oppland!D28&gt;0,Oppland!D28,"")</f>
      </c>
      <c r="E91" s="8">
        <f>IF(Oppland!E28&gt;0,Oppland!E28,"")</f>
        <v>2132</v>
      </c>
      <c r="F91" s="8">
        <f>IF(Oppland!F28&gt;0,Oppland!F28,"")</f>
      </c>
      <c r="G91" s="8">
        <f>IF(Oppland!G28&gt;0,Oppland!G28,"")</f>
      </c>
      <c r="H91" s="8">
        <f>IF(Oppland!H28&gt;0,Oppland!H28,"")</f>
      </c>
      <c r="I91" s="8">
        <f>IF(Oppland!I28&gt;0,Oppland!I28,"")</f>
      </c>
      <c r="J91" s="8">
        <f>IF(Oppland!J28&gt;0,Oppland!J28,"")</f>
      </c>
      <c r="K91" s="8">
        <f>IF(Oppland!K28&gt;0,Oppland!K28,"")</f>
        <v>2132</v>
      </c>
      <c r="L91" s="8">
        <f>IF(Oppland!L28&gt;0,Oppland!L28,"")</f>
      </c>
      <c r="M91" s="8">
        <f>IF(Oppland!M28&gt;0,Oppland!M28,"")</f>
      </c>
      <c r="N91" s="8">
        <f>IF(Oppland!N28&gt;0,Oppland!N28,"")</f>
      </c>
      <c r="O91" s="8">
        <f t="shared" si="1"/>
        <v>2132.43</v>
      </c>
    </row>
    <row r="92" spans="1:15" ht="12.75">
      <c r="A92" s="4">
        <v>545</v>
      </c>
      <c r="B92" s="5" t="s">
        <v>88</v>
      </c>
      <c r="C92" s="20">
        <f>Oppland!C29</f>
        <v>1068.9</v>
      </c>
      <c r="D92" s="8">
        <f>IF(Oppland!D29&gt;0,Oppland!D29,"")</f>
      </c>
      <c r="E92" s="8">
        <f>IF(Oppland!E29&gt;0,Oppland!E29,"")</f>
      </c>
      <c r="F92" s="8">
        <f>IF(Oppland!F29&gt;0,Oppland!F29,"")</f>
      </c>
      <c r="G92" s="8">
        <f>IF(Oppland!G29&gt;0,Oppland!G29,"")</f>
        <v>973</v>
      </c>
      <c r="H92" s="8">
        <f>IF(Oppland!H29&gt;0,Oppland!H29,"")</f>
        <v>96</v>
      </c>
      <c r="I92" s="8">
        <f>IF(Oppland!I29&gt;0,Oppland!I29,"")</f>
        <v>180</v>
      </c>
      <c r="J92" s="8">
        <f>IF(Oppland!J29&gt;0,Oppland!J29,"")</f>
        <v>889</v>
      </c>
      <c r="K92" s="8">
        <f>IF(Oppland!K29&gt;0,Oppland!K29,"")</f>
      </c>
      <c r="L92" s="8">
        <f>IF(Oppland!L29&gt;0,Oppland!L29,"")</f>
      </c>
      <c r="M92" s="8">
        <f>IF(Oppland!M29&gt;0,Oppland!M29,"")</f>
      </c>
      <c r="N92" s="8">
        <f>IF(Oppland!N29&gt;0,Oppland!N29,"")</f>
      </c>
      <c r="O92" s="8">
        <f t="shared" si="1"/>
        <v>1068.9</v>
      </c>
    </row>
    <row r="93" spans="1:15" ht="12.75">
      <c r="A93" s="4">
        <v>602</v>
      </c>
      <c r="B93" s="5" t="s">
        <v>89</v>
      </c>
      <c r="C93" s="20">
        <f>Buskerud!C4</f>
        <v>40872.44</v>
      </c>
      <c r="D93" s="8">
        <f>IF(Buskerud!D4&gt;0,Buskerud!D4,"")</f>
      </c>
      <c r="E93" s="8">
        <f>IF(Buskerud!E4&gt;0,Buskerud!E4,"")</f>
        <v>8000</v>
      </c>
      <c r="F93" s="8">
        <f>IF(Buskerud!F4&gt;0,Buskerud!F4,"")</f>
        <v>25872</v>
      </c>
      <c r="G93" s="8">
        <f>IF(Buskerud!G4&gt;0,Buskerud!G4,"")</f>
        <v>7000</v>
      </c>
      <c r="H93" s="8">
        <f>IF(Buskerud!H4&gt;0,Buskerud!H4,"")</f>
      </c>
      <c r="I93" s="8">
        <f>IF(Buskerud!I4&gt;0,Buskerud!I4,"")</f>
      </c>
      <c r="J93" s="8">
        <f>IF(Buskerud!J4&gt;0,Buskerud!J4,"")</f>
        <v>5000</v>
      </c>
      <c r="K93" s="8">
        <f>IF(Buskerud!K4&gt;0,Buskerud!K4,"")</f>
      </c>
      <c r="L93" s="8">
        <f>IF(Buskerud!L4&gt;0,Buskerud!L4,"")</f>
        <v>35872</v>
      </c>
      <c r="M93" s="8">
        <f>IF(Buskerud!M4&gt;0,Buskerud!M4,"")</f>
      </c>
      <c r="N93" s="8">
        <f>IF(Buskerud!N4&gt;0,Buskerud!N4,"")</f>
      </c>
      <c r="O93" s="8">
        <f t="shared" si="1"/>
        <v>40872.44</v>
      </c>
    </row>
    <row r="94" spans="1:15" ht="12.75">
      <c r="A94" s="4">
        <v>604</v>
      </c>
      <c r="B94" s="5" t="s">
        <v>90</v>
      </c>
      <c r="C94" s="20">
        <f>Buskerud!C5</f>
        <v>16211.96</v>
      </c>
      <c r="D94" s="8">
        <f>IF(Buskerud!D5&gt;0,Buskerud!D5,"")</f>
      </c>
      <c r="E94" s="8">
        <f>IF(Buskerud!E5&gt;0,Buskerud!E5,"")</f>
        <v>2500</v>
      </c>
      <c r="F94" s="8">
        <f>IF(Buskerud!F5&gt;0,Buskerud!F5,"")</f>
        <v>4467</v>
      </c>
      <c r="G94" s="8">
        <f>IF(Buskerud!G5&gt;0,Buskerud!G5,"")</f>
        <v>8333</v>
      </c>
      <c r="H94" s="8">
        <f>IF(Buskerud!H5&gt;0,Buskerud!H5,"")</f>
        <v>912</v>
      </c>
      <c r="I94" s="8">
        <f>IF(Buskerud!I5&gt;0,Buskerud!I5,"")</f>
        <v>656</v>
      </c>
      <c r="J94" s="8">
        <f>IF(Buskerud!J5&gt;0,Buskerud!J5,"")</f>
        <v>4400</v>
      </c>
      <c r="K94" s="8">
        <f>IF(Buskerud!K5&gt;0,Buskerud!K5,"")</f>
        <v>1351</v>
      </c>
      <c r="L94" s="8">
        <f>IF(Buskerud!L5&gt;0,Buskerud!L5,"")</f>
        <v>6900</v>
      </c>
      <c r="M94" s="8">
        <f>IF(Buskerud!M5&gt;0,Buskerud!M5,"")</f>
        <v>1642</v>
      </c>
      <c r="N94" s="8">
        <f>IF(Buskerud!N5&gt;0,Buskerud!N5,"")</f>
        <v>1263</v>
      </c>
      <c r="O94" s="8">
        <f t="shared" si="1"/>
        <v>16211.96</v>
      </c>
    </row>
    <row r="95" spans="1:15" ht="12.75">
      <c r="A95" s="4">
        <v>605</v>
      </c>
      <c r="B95" s="5" t="s">
        <v>91</v>
      </c>
      <c r="C95" s="20">
        <f>Buskerud!C6</f>
        <v>19183.8</v>
      </c>
      <c r="D95" s="8">
        <f>IF(Buskerud!D6&gt;0,Buskerud!D6,"")</f>
      </c>
      <c r="E95" s="8">
        <f>IF(Buskerud!E6&gt;0,Buskerud!E6,"")</f>
        <v>11499</v>
      </c>
      <c r="F95" s="8">
        <f>IF(Buskerud!F6&gt;0,Buskerud!F6,"")</f>
        <v>4085</v>
      </c>
      <c r="G95" s="8">
        <f>IF(Buskerud!G6&gt;0,Buskerud!G6,"")</f>
        <v>2865</v>
      </c>
      <c r="H95" s="8">
        <f>IF(Buskerud!H6&gt;0,Buskerud!H6,"")</f>
        <v>735</v>
      </c>
      <c r="I95" s="8">
        <f>IF(Buskerud!I6&gt;0,Buskerud!I6,"")</f>
        <v>1554</v>
      </c>
      <c r="J95" s="8">
        <f>IF(Buskerud!J6&gt;0,Buskerud!J6,"")</f>
        <v>6892</v>
      </c>
      <c r="K95" s="8">
        <f>IF(Buskerud!K6&gt;0,Buskerud!K6,"")</f>
        <v>2304</v>
      </c>
      <c r="L95" s="8">
        <f>IF(Buskerud!L6&gt;0,Buskerud!L6,"")</f>
        <v>4084</v>
      </c>
      <c r="M95" s="8">
        <f>IF(Buskerud!M6&gt;0,Buskerud!M6,"")</f>
        <v>1049</v>
      </c>
      <c r="N95" s="8">
        <f>IF(Buskerud!N6&gt;0,Buskerud!N6,"")</f>
        <v>3301</v>
      </c>
      <c r="O95" s="8">
        <f t="shared" si="1"/>
        <v>19183.8</v>
      </c>
    </row>
    <row r="96" spans="1:15" ht="12.75">
      <c r="A96" s="4">
        <v>612</v>
      </c>
      <c r="B96" s="5" t="s">
        <v>92</v>
      </c>
      <c r="C96" s="20">
        <f>Buskerud!C7</f>
        <v>3860.92</v>
      </c>
      <c r="D96" s="8">
        <f>IF(Buskerud!D7&gt;0,Buskerud!D7,"")</f>
      </c>
      <c r="E96" s="8">
        <f>IF(Buskerud!E7&gt;0,Buskerud!E7,"")</f>
        <v>1281</v>
      </c>
      <c r="F96" s="8">
        <f>IF(Buskerud!F7&gt;0,Buskerud!F7,"")</f>
        <v>1150</v>
      </c>
      <c r="G96" s="8">
        <f>IF(Buskerud!G7&gt;0,Buskerud!G7,"")</f>
        <v>430</v>
      </c>
      <c r="H96" s="8">
        <f>IF(Buskerud!H7&gt;0,Buskerud!H7,"")</f>
        <v>1000</v>
      </c>
      <c r="I96" s="8">
        <f>IF(Buskerud!I7&gt;0,Buskerud!I7,"")</f>
        <v>231</v>
      </c>
      <c r="J96" s="8">
        <f>IF(Buskerud!J7&gt;0,Buskerud!J7,"")</f>
        <v>2100</v>
      </c>
      <c r="K96" s="8">
        <f>IF(Buskerud!K7&gt;0,Buskerud!K7,"")</f>
        <v>1200</v>
      </c>
      <c r="L96" s="8">
        <f>IF(Buskerud!L7&gt;0,Buskerud!L7,"")</f>
        <v>330</v>
      </c>
      <c r="M96" s="8">
        <f>IF(Buskerud!M7&gt;0,Buskerud!M7,"")</f>
      </c>
      <c r="N96" s="8">
        <f>IF(Buskerud!N7&gt;0,Buskerud!N7,"")</f>
      </c>
      <c r="O96" s="8">
        <f t="shared" si="1"/>
        <v>3860.92</v>
      </c>
    </row>
    <row r="97" spans="1:15" ht="12.75">
      <c r="A97" s="4">
        <v>615</v>
      </c>
      <c r="B97" s="5" t="s">
        <v>93</v>
      </c>
      <c r="C97" s="20">
        <f>Buskerud!C8</f>
        <v>678.38</v>
      </c>
      <c r="D97" s="8">
        <f>IF(Buskerud!D8&gt;0,Buskerud!D8,"")</f>
      </c>
      <c r="E97" s="8">
        <f>IF(Buskerud!E8&gt;0,Buskerud!E8,"")</f>
        <v>678</v>
      </c>
      <c r="F97" s="8">
        <f>IF(Buskerud!F8&gt;0,Buskerud!F8,"")</f>
      </c>
      <c r="G97" s="8">
        <f>IF(Buskerud!G8&gt;0,Buskerud!G8,"")</f>
      </c>
      <c r="H97" s="8">
        <f>IF(Buskerud!H8&gt;0,Buskerud!H8,"")</f>
      </c>
      <c r="I97" s="8">
        <f>IF(Buskerud!I8&gt;0,Buskerud!I8,"")</f>
      </c>
      <c r="J97" s="8">
        <f>IF(Buskerud!J8&gt;0,Buskerud!J8,"")</f>
        <v>500</v>
      </c>
      <c r="K97" s="8">
        <f>IF(Buskerud!K8&gt;0,Buskerud!K8,"")</f>
        <v>178</v>
      </c>
      <c r="L97" s="8">
        <f>IF(Buskerud!L8&gt;0,Buskerud!L8,"")</f>
      </c>
      <c r="M97" s="8">
        <f>IF(Buskerud!M8&gt;0,Buskerud!M8,"")</f>
      </c>
      <c r="N97" s="8">
        <f>IF(Buskerud!N8&gt;0,Buskerud!N8,"")</f>
      </c>
      <c r="O97" s="8">
        <f t="shared" si="1"/>
        <v>678.38</v>
      </c>
    </row>
    <row r="98" spans="1:15" ht="12.75">
      <c r="A98" s="4">
        <v>616</v>
      </c>
      <c r="B98" s="5" t="s">
        <v>37</v>
      </c>
      <c r="C98" s="20">
        <f>Buskerud!C9</f>
        <v>2320.31</v>
      </c>
      <c r="D98" s="8">
        <f>IF(Buskerud!D9&gt;0,Buskerud!D9,"")</f>
      </c>
      <c r="E98" s="8">
        <f>IF(Buskerud!E9&gt;0,Buskerud!E9,"")</f>
        <v>700</v>
      </c>
      <c r="F98" s="8">
        <f>IF(Buskerud!F9&gt;0,Buskerud!F9,"")</f>
        <v>1620</v>
      </c>
      <c r="G98" s="8">
        <f>IF(Buskerud!G9&gt;0,Buskerud!G9,"")</f>
      </c>
      <c r="H98" s="8">
        <f>IF(Buskerud!H9&gt;0,Buskerud!H9,"")</f>
      </c>
      <c r="I98" s="8">
        <f>IF(Buskerud!I9&gt;0,Buskerud!I9,"")</f>
      </c>
      <c r="J98" s="8">
        <f>IF(Buskerud!J9&gt;0,Buskerud!J9,"")</f>
        <v>200</v>
      </c>
      <c r="K98" s="8">
        <f>IF(Buskerud!K9&gt;0,Buskerud!K9,"")</f>
      </c>
      <c r="L98" s="8">
        <f>IF(Buskerud!L9&gt;0,Buskerud!L9,"")</f>
        <v>1620</v>
      </c>
      <c r="M98" s="8">
        <f>IF(Buskerud!M9&gt;0,Buskerud!M9,"")</f>
        <v>500</v>
      </c>
      <c r="N98" s="8">
        <f>IF(Buskerud!N9&gt;0,Buskerud!N9,"")</f>
      </c>
      <c r="O98" s="8">
        <f t="shared" si="1"/>
        <v>2320.31</v>
      </c>
    </row>
    <row r="99" spans="1:15" ht="12.75">
      <c r="A99" s="4">
        <v>617</v>
      </c>
      <c r="B99" s="5" t="s">
        <v>94</v>
      </c>
      <c r="C99" s="20">
        <f>Buskerud!C10</f>
        <v>2995.33</v>
      </c>
      <c r="D99" s="8">
        <f>IF(Buskerud!D10&gt;0,Buskerud!D10,"")</f>
      </c>
      <c r="E99" s="8">
        <f>IF(Buskerud!E10&gt;0,Buskerud!E10,"")</f>
        <v>560</v>
      </c>
      <c r="F99" s="8">
        <f>IF(Buskerud!F10&gt;0,Buskerud!F10,"")</f>
      </c>
      <c r="G99" s="8">
        <f>IF(Buskerud!G10&gt;0,Buskerud!G10,"")</f>
        <v>2435</v>
      </c>
      <c r="H99" s="8">
        <f>IF(Buskerud!H10&gt;0,Buskerud!H10,"")</f>
      </c>
      <c r="I99" s="8" t="str">
        <f>IF(Buskerud!I10&gt;0,Buskerud!I10,"")</f>
        <v> </v>
      </c>
      <c r="J99" s="8" t="str">
        <f>IF(Buskerud!J10&gt;0,Buskerud!J10,"")</f>
        <v> </v>
      </c>
      <c r="K99" s="8">
        <f>IF(Buskerud!K10&gt;0,Buskerud!K10,"")</f>
        <v>600</v>
      </c>
      <c r="L99" s="8">
        <f>IF(Buskerud!L10&gt;0,Buskerud!L10,"")</f>
        <v>2235</v>
      </c>
      <c r="M99" s="8">
        <f>IF(Buskerud!M10&gt;0,Buskerud!M10,"")</f>
      </c>
      <c r="N99" s="8">
        <f>IF(Buskerud!N10&gt;0,Buskerud!N10,"")</f>
        <v>160</v>
      </c>
      <c r="O99" s="8">
        <f t="shared" si="1"/>
        <v>2995.33</v>
      </c>
    </row>
    <row r="100" spans="1:15" ht="12.75">
      <c r="A100" s="4">
        <v>618</v>
      </c>
      <c r="B100" s="5" t="s">
        <v>95</v>
      </c>
      <c r="C100" s="20">
        <f>Buskerud!C11</f>
        <v>1321.86</v>
      </c>
      <c r="D100" s="8">
        <f>IF(Buskerud!D11&gt;0,Buskerud!D11,"")</f>
      </c>
      <c r="E100" s="8">
        <f>IF(Buskerud!E11&gt;0,Buskerud!E11,"")</f>
      </c>
      <c r="F100" s="8">
        <f>IF(Buskerud!F11&gt;0,Buskerud!F11,"")</f>
      </c>
      <c r="G100" s="8">
        <f>IF(Buskerud!G11&gt;0,Buskerud!G11,"")</f>
        <v>1322</v>
      </c>
      <c r="H100" s="8">
        <f>IF(Buskerud!H11&gt;0,Buskerud!H11,"")</f>
      </c>
      <c r="I100" s="8">
        <f>IF(Buskerud!I11&gt;0,Buskerud!I11,"")</f>
      </c>
      <c r="J100" s="8">
        <f>IF(Buskerud!J11&gt;0,Buskerud!J11,"")</f>
        <v>1322</v>
      </c>
      <c r="K100" s="8">
        <f>IF(Buskerud!K11&gt;0,Buskerud!K11,"")</f>
      </c>
      <c r="L100" s="8">
        <f>IF(Buskerud!L11&gt;0,Buskerud!L11,"")</f>
      </c>
      <c r="M100" s="8">
        <f>IF(Buskerud!M11&gt;0,Buskerud!M11,"")</f>
      </c>
      <c r="N100" s="8">
        <f>IF(Buskerud!N11&gt;0,Buskerud!N11,"")</f>
      </c>
      <c r="O100" s="8">
        <f t="shared" si="1"/>
        <v>1321.86</v>
      </c>
    </row>
    <row r="101" spans="1:15" ht="12.75">
      <c r="A101" s="4">
        <v>619</v>
      </c>
      <c r="B101" s="5" t="s">
        <v>96</v>
      </c>
      <c r="C101" s="20">
        <f>Buskerud!C12</f>
        <v>3153.69</v>
      </c>
      <c r="D101" s="8">
        <f>IF(Buskerud!D12&gt;0,Buskerud!D12,"")</f>
      </c>
      <c r="E101" s="8">
        <f>IF(Buskerud!E12&gt;0,Buskerud!E12,"")</f>
        <v>1109</v>
      </c>
      <c r="F101" s="8">
        <f>IF(Buskerud!F12&gt;0,Buskerud!F12,"")</f>
        <v>400</v>
      </c>
      <c r="G101" s="8">
        <f>IF(Buskerud!G12&gt;0,Buskerud!G12,"")</f>
        <v>1645</v>
      </c>
      <c r="H101" s="8">
        <f>IF(Buskerud!H12&gt;0,Buskerud!H12,"")</f>
      </c>
      <c r="I101" s="8">
        <f>IF(Buskerud!I12&gt;0,Buskerud!I12,"")</f>
        <v>70</v>
      </c>
      <c r="J101" s="8">
        <f>IF(Buskerud!J12&gt;0,Buskerud!J12,"")</f>
        <v>425</v>
      </c>
      <c r="K101" s="8">
        <f>IF(Buskerud!K12&gt;0,Buskerud!K12,"")</f>
        <v>575</v>
      </c>
      <c r="L101" s="8">
        <f>IF(Buskerud!L12&gt;0,Buskerud!L12,"")</f>
      </c>
      <c r="M101" s="8">
        <f>IF(Buskerud!M12&gt;0,Buskerud!M12,"")</f>
        <v>200</v>
      </c>
      <c r="N101" s="8">
        <f>IF(Buskerud!N12&gt;0,Buskerud!N12,"")</f>
        <v>1884</v>
      </c>
      <c r="O101" s="8">
        <f t="shared" si="1"/>
        <v>3153.69</v>
      </c>
    </row>
    <row r="102" spans="1:15" ht="12.75">
      <c r="A102" s="4">
        <v>620</v>
      </c>
      <c r="B102" s="5" t="s">
        <v>97</v>
      </c>
      <c r="C102" s="20">
        <f>Buskerud!C13</f>
        <v>2975.87</v>
      </c>
      <c r="D102" s="8">
        <f>IF(Buskerud!D13&gt;0,Buskerud!D13,"")</f>
      </c>
      <c r="E102" s="8">
        <f>IF(Buskerud!E13&gt;0,Buskerud!E13,"")</f>
        <v>620</v>
      </c>
      <c r="F102" s="8">
        <f>IF(Buskerud!F13&gt;0,Buskerud!F13,"")</f>
        <v>2000</v>
      </c>
      <c r="G102" s="8">
        <f>IF(Buskerud!G13&gt;0,Buskerud!G13,"")</f>
        <v>114</v>
      </c>
      <c r="H102" s="8">
        <f>IF(Buskerud!H13&gt;0,Buskerud!H13,"")</f>
        <v>242</v>
      </c>
      <c r="I102" s="8">
        <f>IF(Buskerud!I13&gt;0,Buskerud!I13,"")</f>
      </c>
      <c r="J102" s="8">
        <f>IF(Buskerud!J13&gt;0,Buskerud!J13,"")</f>
      </c>
      <c r="K102" s="8">
        <f>IF(Buskerud!K13&gt;0,Buskerud!K13,"")</f>
        <v>2400</v>
      </c>
      <c r="L102" s="8">
        <f>IF(Buskerud!L13&gt;0,Buskerud!L13,"")</f>
      </c>
      <c r="M102" s="8">
        <f>IF(Buskerud!M13&gt;0,Buskerud!M13,"")</f>
        <v>356</v>
      </c>
      <c r="N102" s="8">
        <f>IF(Buskerud!N13&gt;0,Buskerud!N13,"")</f>
        <v>220</v>
      </c>
      <c r="O102" s="8">
        <f t="shared" si="1"/>
        <v>2975.87</v>
      </c>
    </row>
    <row r="103" spans="1:15" ht="12.75">
      <c r="A103" s="4">
        <v>621</v>
      </c>
      <c r="B103" s="5" t="s">
        <v>98</v>
      </c>
      <c r="C103" s="20">
        <f>Buskerud!C14</f>
        <v>2367.95</v>
      </c>
      <c r="D103" s="8">
        <f>IF(Buskerud!D14&gt;0,Buskerud!D14,"")</f>
      </c>
      <c r="E103" s="8">
        <f>IF(Buskerud!E14&gt;0,Buskerud!E14,"")</f>
        <v>2300</v>
      </c>
      <c r="F103" s="8">
        <f>IF(Buskerud!F14&gt;0,Buskerud!F14,"")</f>
      </c>
      <c r="G103" s="8">
        <f>IF(Buskerud!G14&gt;0,Buskerud!G14,"")</f>
      </c>
      <c r="H103" s="8">
        <f>IF(Buskerud!H14&gt;0,Buskerud!H14,"")</f>
        <v>100</v>
      </c>
      <c r="I103" s="8">
        <f>IF(Buskerud!I14&gt;0,Buskerud!I14,"")</f>
      </c>
      <c r="J103" s="8">
        <f>IF(Buskerud!J14&gt;0,Buskerud!J14,"")</f>
        <v>2300</v>
      </c>
      <c r="K103" s="8">
        <f>IF(Buskerud!K14&gt;0,Buskerud!K14,"")</f>
      </c>
      <c r="L103" s="8">
        <f>IF(Buskerud!L14&gt;0,Buskerud!L14,"")</f>
        <v>100</v>
      </c>
      <c r="M103" s="8">
        <f>IF(Buskerud!M14&gt;0,Buskerud!M14,"")</f>
      </c>
      <c r="N103" s="8">
        <f>IF(Buskerud!N14&gt;0,Buskerud!N14,"")</f>
      </c>
      <c r="O103" s="8">
        <f t="shared" si="1"/>
        <v>2367.95</v>
      </c>
    </row>
    <row r="104" spans="1:15" ht="12.75">
      <c r="A104" s="4">
        <v>622</v>
      </c>
      <c r="B104" s="5" t="s">
        <v>99</v>
      </c>
      <c r="C104" s="20">
        <f>Buskerud!C15</f>
        <v>1419.83</v>
      </c>
      <c r="D104" s="8">
        <f>IF(Buskerud!D15&gt;0,Buskerud!D15,"")</f>
      </c>
      <c r="E104" s="8">
        <f>IF(Buskerud!E15&gt;0,Buskerud!E15,"")</f>
      </c>
      <c r="F104" s="8">
        <f>IF(Buskerud!F15&gt;0,Buskerud!F15,"")</f>
        <v>1420</v>
      </c>
      <c r="G104" s="8">
        <f>IF(Buskerud!G15&gt;0,Buskerud!G15,"")</f>
      </c>
      <c r="H104" s="8">
        <f>IF(Buskerud!H15&gt;0,Buskerud!H15,"")</f>
      </c>
      <c r="I104" s="8">
        <f>IF(Buskerud!I15&gt;0,Buskerud!I15,"")</f>
      </c>
      <c r="J104" s="8">
        <f>IF(Buskerud!J15&gt;0,Buskerud!J15,"")</f>
      </c>
      <c r="K104" s="8">
        <f>IF(Buskerud!K15&gt;0,Buskerud!K15,"")</f>
      </c>
      <c r="L104" s="8">
        <f>IF(Buskerud!L15&gt;0,Buskerud!L15,"")</f>
      </c>
      <c r="M104" s="8">
        <f>IF(Buskerud!M15&gt;0,Buskerud!M15,"")</f>
      </c>
      <c r="N104" s="8">
        <f>IF(Buskerud!N15&gt;0,Buskerud!N15,"")</f>
        <v>1420</v>
      </c>
      <c r="O104" s="8">
        <f t="shared" si="1"/>
        <v>1419.83</v>
      </c>
    </row>
    <row r="105" spans="1:15" ht="12.75">
      <c r="A105" s="4">
        <v>623</v>
      </c>
      <c r="B105" s="5" t="s">
        <v>100</v>
      </c>
      <c r="C105" s="20">
        <f>Buskerud!C16</f>
        <v>8557.9</v>
      </c>
      <c r="D105" s="8">
        <f>IF(Buskerud!D16&gt;0,Buskerud!D16,"")</f>
      </c>
      <c r="E105" s="8">
        <f>IF(Buskerud!E16&gt;0,Buskerud!E16,"")</f>
        <v>3500</v>
      </c>
      <c r="F105" s="8">
        <f>IF(Buskerud!F16&gt;0,Buskerud!F16,"")</f>
        <v>850</v>
      </c>
      <c r="G105" s="8">
        <f>IF(Buskerud!G16&gt;0,Buskerud!G16,"")</f>
        <v>3590</v>
      </c>
      <c r="H105" s="8">
        <f>IF(Buskerud!H16&gt;0,Buskerud!H16,"")</f>
        <v>618</v>
      </c>
      <c r="I105" s="8">
        <f>IF(Buskerud!I16&gt;0,Buskerud!I16,"")</f>
        <v>450</v>
      </c>
      <c r="J105" s="8">
        <f>IF(Buskerud!J16&gt;0,Buskerud!J16,"")</f>
        <v>850</v>
      </c>
      <c r="K105" s="8">
        <f>IF(Buskerud!K16&gt;0,Buskerud!K16,"")</f>
        <v>3000</v>
      </c>
      <c r="L105" s="8">
        <f>IF(Buskerud!L16&gt;0,Buskerud!L16,"")</f>
        <v>600</v>
      </c>
      <c r="M105" s="8">
        <f>IF(Buskerud!M16&gt;0,Buskerud!M16,"")</f>
        <v>1500</v>
      </c>
      <c r="N105" s="8">
        <f>IF(Buskerud!N16&gt;0,Buskerud!N16,"")</f>
        <v>2158</v>
      </c>
      <c r="O105" s="8">
        <f t="shared" si="1"/>
        <v>8557.9</v>
      </c>
    </row>
    <row r="106" spans="1:15" ht="12.75">
      <c r="A106" s="4">
        <v>624</v>
      </c>
      <c r="B106" s="5" t="s">
        <v>101</v>
      </c>
      <c r="C106" s="20">
        <f>Buskerud!C17</f>
        <v>10931.88</v>
      </c>
      <c r="D106" s="8">
        <f>IF(Buskerud!D17&gt;0,Buskerud!D17,"")</f>
      </c>
      <c r="E106" s="8">
        <f>IF(Buskerud!E17&gt;0,Buskerud!E17,"")</f>
        <v>2989</v>
      </c>
      <c r="F106" s="8">
        <f>IF(Buskerud!F17&gt;0,Buskerud!F17,"")</f>
        <v>7200</v>
      </c>
      <c r="G106" s="8">
        <f>IF(Buskerud!G17&gt;0,Buskerud!G17,"")</f>
        <v>743</v>
      </c>
      <c r="H106" s="8">
        <f>IF(Buskerud!H17&gt;0,Buskerud!H17,"")</f>
      </c>
      <c r="I106" s="8">
        <f>IF(Buskerud!I17&gt;0,Buskerud!I17,"")</f>
      </c>
      <c r="J106" s="8">
        <f>IF(Buskerud!J17&gt;0,Buskerud!J17,"")</f>
      </c>
      <c r="K106" s="8">
        <f>IF(Buskerud!K17&gt;0,Buskerud!K17,"")</f>
      </c>
      <c r="L106" s="8">
        <f>IF(Buskerud!L17&gt;0,Buskerud!L17,"")</f>
        <v>4200</v>
      </c>
      <c r="M106" s="8">
        <f>IF(Buskerud!M17&gt;0,Buskerud!M17,"")</f>
        <v>5343</v>
      </c>
      <c r="N106" s="8">
        <f>IF(Buskerud!N17&gt;0,Buskerud!N17,"")</f>
        <v>1389</v>
      </c>
      <c r="O106" s="8">
        <f t="shared" si="1"/>
        <v>10931.88</v>
      </c>
    </row>
    <row r="107" spans="1:15" ht="12.75">
      <c r="A107" s="4">
        <v>625</v>
      </c>
      <c r="B107" s="5" t="s">
        <v>102</v>
      </c>
      <c r="C107" s="20">
        <f>Buskerud!C18</f>
        <v>14870.63</v>
      </c>
      <c r="D107" s="8">
        <f>IF(Buskerud!D18&gt;0,Buskerud!D18,"")</f>
        <v>1351</v>
      </c>
      <c r="E107" s="8">
        <f>IF(Buskerud!E18&gt;0,Buskerud!E18,"")</f>
        <v>6750</v>
      </c>
      <c r="F107" s="8">
        <f>IF(Buskerud!F18&gt;0,Buskerud!F18,"")</f>
        <v>6770</v>
      </c>
      <c r="G107" s="8">
        <f>IF(Buskerud!G18&gt;0,Buskerud!G18,"")</f>
      </c>
      <c r="H107" s="8">
        <f>IF(Buskerud!H18&gt;0,Buskerud!H18,"")</f>
      </c>
      <c r="I107" s="8">
        <f>IF(Buskerud!I18&gt;0,Buskerud!I18,"")</f>
        <v>650</v>
      </c>
      <c r="J107" s="8">
        <f>IF(Buskerud!J18&gt;0,Buskerud!J18,"")</f>
        <v>3600</v>
      </c>
      <c r="K107" s="8">
        <f>IF(Buskerud!K18&gt;0,Buskerud!K18,"")</f>
        <v>3280</v>
      </c>
      <c r="L107" s="8">
        <f>IF(Buskerud!L18&gt;0,Buskerud!L18,"")</f>
        <v>2000</v>
      </c>
      <c r="M107" s="8">
        <f>IF(Buskerud!M18&gt;0,Buskerud!M18,"")</f>
      </c>
      <c r="N107" s="8">
        <f>IF(Buskerud!N18&gt;0,Buskerud!N18,"")</f>
        <v>3990</v>
      </c>
      <c r="O107" s="8">
        <f t="shared" si="1"/>
        <v>14870.63</v>
      </c>
    </row>
    <row r="108" spans="1:15" ht="12.75">
      <c r="A108" s="4">
        <v>626</v>
      </c>
      <c r="B108" s="5" t="s">
        <v>103</v>
      </c>
      <c r="C108" s="20">
        <f>Buskerud!C19</f>
        <v>15287.32</v>
      </c>
      <c r="D108" s="8">
        <f>IF(Buskerud!D19&gt;0,Buskerud!D19,"")</f>
      </c>
      <c r="E108" s="8">
        <f>IF(Buskerud!E19&gt;0,Buskerud!E19,"")</f>
        <v>5075</v>
      </c>
      <c r="F108" s="8">
        <f>IF(Buskerud!F19&gt;0,Buskerud!F19,"")</f>
        <v>5400</v>
      </c>
      <c r="G108" s="8">
        <f>IF(Buskerud!G19&gt;0,Buskerud!G19,"")</f>
        <v>4700</v>
      </c>
      <c r="H108" s="8">
        <f>IF(Buskerud!H19&gt;0,Buskerud!H19,"")</f>
        <v>150</v>
      </c>
      <c r="I108" s="8">
        <f>IF(Buskerud!I19&gt;0,Buskerud!I19,"")</f>
        <v>300</v>
      </c>
      <c r="J108" s="8">
        <f>IF(Buskerud!J19&gt;0,Buskerud!J19,"")</f>
        <v>5200</v>
      </c>
      <c r="K108" s="8">
        <f>IF(Buskerud!K19&gt;0,Buskerud!K19,"")</f>
        <v>1150</v>
      </c>
      <c r="L108" s="8">
        <f>IF(Buskerud!L19&gt;0,Buskerud!L19,"")</f>
        <v>2150</v>
      </c>
      <c r="M108" s="8">
        <f>IF(Buskerud!M19&gt;0,Buskerud!M19,"")</f>
        <v>625</v>
      </c>
      <c r="N108" s="8">
        <f>IF(Buskerud!N19&gt;0,Buskerud!N19,"")</f>
        <v>5900</v>
      </c>
      <c r="O108" s="8">
        <f t="shared" si="1"/>
        <v>15287.32</v>
      </c>
    </row>
    <row r="109" spans="1:15" ht="12.75">
      <c r="A109" s="4">
        <v>627</v>
      </c>
      <c r="B109" s="5" t="s">
        <v>104</v>
      </c>
      <c r="C109" s="20">
        <f>Buskerud!C20</f>
        <v>12452.36</v>
      </c>
      <c r="D109" s="8">
        <f>IF(Buskerud!D20&gt;0,Buskerud!D20,"")</f>
      </c>
      <c r="E109" s="8">
        <f>IF(Buskerud!E20&gt;0,Buskerud!E20,"")</f>
        <v>8459</v>
      </c>
      <c r="F109" s="8">
        <f>IF(Buskerud!F20&gt;0,Buskerud!F20,"")</f>
        <v>1400</v>
      </c>
      <c r="G109" s="8">
        <f>IF(Buskerud!G20&gt;0,Buskerud!G20,"")</f>
        <v>2340</v>
      </c>
      <c r="H109" s="8">
        <f>IF(Buskerud!H20&gt;0,Buskerud!H20,"")</f>
        <v>253</v>
      </c>
      <c r="I109" s="8">
        <f>IF(Buskerud!I20&gt;0,Buskerud!I20,"")</f>
        <v>1450</v>
      </c>
      <c r="J109" s="8">
        <f>IF(Buskerud!J20&gt;0,Buskerud!J20,"")</f>
        <v>5250</v>
      </c>
      <c r="K109" s="8">
        <f>IF(Buskerud!K20&gt;0,Buskerud!K20,"")</f>
        <v>950</v>
      </c>
      <c r="L109" s="8">
        <f>IF(Buskerud!L20&gt;0,Buskerud!L20,"")</f>
      </c>
      <c r="M109" s="8">
        <f>IF(Buskerud!M20&gt;0,Buskerud!M20,"")</f>
        <v>1623</v>
      </c>
      <c r="N109" s="8">
        <f>IF(Buskerud!N20&gt;0,Buskerud!N20,"")</f>
        <v>3179</v>
      </c>
      <c r="O109" s="8">
        <f t="shared" si="1"/>
        <v>12452.36</v>
      </c>
    </row>
    <row r="110" spans="1:15" ht="12.75">
      <c r="A110" s="4">
        <v>628</v>
      </c>
      <c r="B110" s="5" t="s">
        <v>105</v>
      </c>
      <c r="C110" s="20">
        <f>Buskerud!C21</f>
        <v>6034.95</v>
      </c>
      <c r="D110" s="8">
        <f>IF(Buskerud!D21&gt;0,Buskerud!D21,"")</f>
      </c>
      <c r="E110" s="8">
        <f>IF(Buskerud!E21&gt;0,Buskerud!E21,"")</f>
        <v>3767</v>
      </c>
      <c r="F110" s="8">
        <f>IF(Buskerud!F21&gt;0,Buskerud!F21,"")</f>
        <v>1918</v>
      </c>
      <c r="G110" s="8">
        <f>IF(Buskerud!G21&gt;0,Buskerud!G21,"")</f>
        <v>270</v>
      </c>
      <c r="H110" s="8">
        <f>IF(Buskerud!H21&gt;0,Buskerud!H21,"")</f>
        <v>80</v>
      </c>
      <c r="I110" s="8">
        <f>IF(Buskerud!I21&gt;0,Buskerud!I21,"")</f>
        <v>225</v>
      </c>
      <c r="J110" s="8">
        <f>IF(Buskerud!J21&gt;0,Buskerud!J21,"")</f>
      </c>
      <c r="K110" s="8">
        <f>IF(Buskerud!K21&gt;0,Buskerud!K21,"")</f>
        <v>3900</v>
      </c>
      <c r="L110" s="8">
        <f>IF(Buskerud!L21&gt;0,Buskerud!L21,"")</f>
      </c>
      <c r="M110" s="8">
        <f>IF(Buskerud!M21&gt;0,Buskerud!M21,"")</f>
        <v>270</v>
      </c>
      <c r="N110" s="8">
        <f>IF(Buskerud!N21&gt;0,Buskerud!N21,"")</f>
        <v>1640</v>
      </c>
      <c r="O110" s="8">
        <f t="shared" si="1"/>
        <v>6034.95</v>
      </c>
    </row>
    <row r="111" spans="1:15" ht="12.75">
      <c r="A111" s="4">
        <v>631</v>
      </c>
      <c r="B111" s="5" t="s">
        <v>106</v>
      </c>
      <c r="C111" s="20">
        <f>Buskerud!C22</f>
        <v>1696.95</v>
      </c>
      <c r="D111" s="8">
        <f>IF(Buskerud!D22&gt;0,Buskerud!D22,"")</f>
      </c>
      <c r="E111" s="8">
        <f>IF(Buskerud!E22&gt;0,Buskerud!E22,"")</f>
        <v>538</v>
      </c>
      <c r="F111" s="8">
        <f>IF(Buskerud!F22&gt;0,Buskerud!F22,"")</f>
        <v>260</v>
      </c>
      <c r="G111" s="8">
        <f>IF(Buskerud!G22&gt;0,Buskerud!G22,"")</f>
        <v>899</v>
      </c>
      <c r="H111" s="8">
        <f>IF(Buskerud!H22&gt;0,Buskerud!H22,"")</f>
      </c>
      <c r="I111" s="8">
        <f>IF(Buskerud!I22&gt;0,Buskerud!I22,"")</f>
      </c>
      <c r="J111" s="8">
        <f>IF(Buskerud!J22&gt;0,Buskerud!J22,"")</f>
        <v>1297</v>
      </c>
      <c r="K111" s="8">
        <f>IF(Buskerud!K22&gt;0,Buskerud!K22,"")</f>
      </c>
      <c r="L111" s="8">
        <f>IF(Buskerud!L22&gt;0,Buskerud!L22,"")</f>
        <v>400</v>
      </c>
      <c r="M111" s="8">
        <f>IF(Buskerud!M22&gt;0,Buskerud!M22,"")</f>
      </c>
      <c r="N111" s="8">
        <f>IF(Buskerud!N22&gt;0,Buskerud!N22,"")</f>
      </c>
      <c r="O111" s="8">
        <f t="shared" si="1"/>
        <v>1696.95</v>
      </c>
    </row>
    <row r="112" spans="1:15" ht="12.75">
      <c r="A112" s="4">
        <v>632</v>
      </c>
      <c r="B112" s="5" t="s">
        <v>107</v>
      </c>
      <c r="C112" s="20">
        <f>Buskerud!C23</f>
        <v>956.17</v>
      </c>
      <c r="D112" s="8">
        <f>IF(Buskerud!D23&gt;0,Buskerud!D23,"")</f>
      </c>
      <c r="E112" s="8">
        <f>IF(Buskerud!E23&gt;0,Buskerud!E23,"")</f>
      </c>
      <c r="F112" s="8">
        <f>IF(Buskerud!F23&gt;0,Buskerud!F23,"")</f>
        <v>550</v>
      </c>
      <c r="G112" s="8">
        <f>IF(Buskerud!G23&gt;0,Buskerud!G23,"")</f>
        <v>406</v>
      </c>
      <c r="H112" s="8">
        <f>IF(Buskerud!H23&gt;0,Buskerud!H23,"")</f>
      </c>
      <c r="I112" s="8">
        <f>IF(Buskerud!I23&gt;0,Buskerud!I23,"")</f>
        <v>76</v>
      </c>
      <c r="J112" s="8">
        <f>IF(Buskerud!J23&gt;0,Buskerud!J23,"")</f>
      </c>
      <c r="K112" s="8">
        <f>IF(Buskerud!K23&gt;0,Buskerud!K23,"")</f>
        <v>100</v>
      </c>
      <c r="L112" s="8">
        <f>IF(Buskerud!L23&gt;0,Buskerud!L23,"")</f>
      </c>
      <c r="M112" s="8">
        <f>IF(Buskerud!M23&gt;0,Buskerud!M23,"")</f>
      </c>
      <c r="N112" s="8">
        <f>IF(Buskerud!N23&gt;0,Buskerud!N23,"")</f>
        <v>780</v>
      </c>
      <c r="O112" s="8">
        <f t="shared" si="1"/>
        <v>956.17</v>
      </c>
    </row>
    <row r="113" spans="1:15" ht="12.75">
      <c r="A113" s="4">
        <v>633</v>
      </c>
      <c r="B113" s="5" t="s">
        <v>108</v>
      </c>
      <c r="C113" s="20">
        <f>Buskerud!C24</f>
        <v>1685.54</v>
      </c>
      <c r="D113" s="8">
        <f>IF(Buskerud!D24&gt;0,Buskerud!D24,"")</f>
      </c>
      <c r="E113" s="8">
        <f>IF(Buskerud!E24&gt;0,Buskerud!E24,"")</f>
        <v>771</v>
      </c>
      <c r="F113" s="8">
        <f>IF(Buskerud!F24&gt;0,Buskerud!F24,"")</f>
        <v>500</v>
      </c>
      <c r="G113" s="8">
        <f>IF(Buskerud!G24&gt;0,Buskerud!G24,"")</f>
        <v>375</v>
      </c>
      <c r="H113" s="8">
        <f>IF(Buskerud!H24&gt;0,Buskerud!H24,"")</f>
        <v>40</v>
      </c>
      <c r="I113" s="8">
        <f>IF(Buskerud!I24&gt;0,Buskerud!I24,"")</f>
      </c>
      <c r="J113" s="8">
        <f>IF(Buskerud!J24&gt;0,Buskerud!J24,"")</f>
      </c>
      <c r="K113" s="8">
        <f>IF(Buskerud!K24&gt;0,Buskerud!K24,"")</f>
      </c>
      <c r="L113" s="8">
        <f>IF(Buskerud!L24&gt;0,Buskerud!L24,"")</f>
        <v>600</v>
      </c>
      <c r="M113" s="8">
        <f>IF(Buskerud!M24&gt;0,Buskerud!M24,"")</f>
        <v>40</v>
      </c>
      <c r="N113" s="8">
        <f>IF(Buskerud!N24&gt;0,Buskerud!N24,"")</f>
        <v>1046</v>
      </c>
      <c r="O113" s="8">
        <f t="shared" si="1"/>
        <v>1685.54</v>
      </c>
    </row>
    <row r="114" spans="1:15" ht="12.75">
      <c r="A114" s="4">
        <v>701</v>
      </c>
      <c r="B114" s="5" t="s">
        <v>442</v>
      </c>
      <c r="C114" s="20">
        <f>Vestfold!C4</f>
        <v>16980.92</v>
      </c>
      <c r="D114" s="8">
        <f>IF(Vestfold!D4,Vestfold!D4,"")</f>
        <v>3887</v>
      </c>
      <c r="E114" s="8">
        <f>IF(Vestfold!E4,Vestfold!E4,"")</f>
        <v>8441</v>
      </c>
      <c r="F114" s="8">
        <f>IF(Vestfold!F4,Vestfold!F4,"")</f>
      </c>
      <c r="G114" s="8">
        <f>IF(Vestfold!G4,Vestfold!G4,"")</f>
        <v>4389</v>
      </c>
      <c r="H114" s="8">
        <f>IF(Vestfold!H4,Vestfold!H4,"")</f>
        <v>264</v>
      </c>
      <c r="I114" s="8">
        <f>IF(Vestfold!I4,Vestfold!I4,"")</f>
        <v>1184</v>
      </c>
      <c r="J114" s="8">
        <f>IF(Vestfold!J4,Vestfold!J4,"")</f>
        <v>8754</v>
      </c>
      <c r="K114" s="8">
        <f>IF(Vestfold!K4,Vestfold!K4,"")</f>
      </c>
      <c r="L114" s="8">
        <f>IF(Vestfold!L4,Vestfold!L4,"")</f>
        <v>2411</v>
      </c>
      <c r="M114" s="8">
        <f>IF(Vestfold!M4,Vestfold!M4,"")</f>
      </c>
      <c r="N114" s="8">
        <f>IF(Vestfold!N4,Vestfold!N4,"")</f>
        <v>733</v>
      </c>
      <c r="O114" s="8">
        <f t="shared" si="1"/>
        <v>16980.92</v>
      </c>
    </row>
    <row r="115" spans="1:15" ht="12.75">
      <c r="A115" s="4">
        <v>702</v>
      </c>
      <c r="B115" s="5" t="s">
        <v>109</v>
      </c>
      <c r="C115" s="20">
        <f>Vestfold!C5</f>
        <v>6634.82</v>
      </c>
      <c r="D115" s="8">
        <f>IF(Vestfold!D5,Vestfold!D5,"")</f>
        <v>1500</v>
      </c>
      <c r="E115" s="8">
        <f>IF(Vestfold!E5,Vestfold!E5,"")</f>
        <v>2830</v>
      </c>
      <c r="F115" s="8">
        <f>IF(Vestfold!F5,Vestfold!F5,"")</f>
        <v>1520</v>
      </c>
      <c r="G115" s="8">
        <f>IF(Vestfold!G5,Vestfold!G5,"")</f>
        <v>400</v>
      </c>
      <c r="H115" s="8">
        <f>IF(Vestfold!H5,Vestfold!H5,"")</f>
        <v>400</v>
      </c>
      <c r="I115" s="8">
        <f>IF(Vestfold!I5,Vestfold!I5,"")</f>
        <v>1000</v>
      </c>
      <c r="J115" s="8">
        <f>IF(Vestfold!J5,Vestfold!J5,"")</f>
        <v>2250</v>
      </c>
      <c r="K115" s="8">
        <f>IF(Vestfold!K5,Vestfold!K5,"")</f>
      </c>
      <c r="L115" s="8">
        <f>IF(Vestfold!L5,Vestfold!L5,"")</f>
        <v>1000</v>
      </c>
      <c r="M115" s="8">
        <f>IF(Vestfold!M5,Vestfold!M5,"")</f>
        <v>500</v>
      </c>
      <c r="N115" s="8">
        <f>IF(Vestfold!N5,Vestfold!N5,"")</f>
        <v>400</v>
      </c>
      <c r="O115" s="8">
        <f t="shared" si="1"/>
        <v>6634.82</v>
      </c>
    </row>
    <row r="116" spans="1:15" ht="12.75">
      <c r="A116" s="4">
        <v>704</v>
      </c>
      <c r="B116" s="5" t="s">
        <v>110</v>
      </c>
      <c r="C116" s="20">
        <f>Vestfold!C6</f>
        <v>25940.74</v>
      </c>
      <c r="D116" s="8">
        <f>IF(Vestfold!D6,Vestfold!D6,"")</f>
      </c>
      <c r="E116" s="8">
        <f>IF(Vestfold!E6,Vestfold!E6,"")</f>
        <v>24641</v>
      </c>
      <c r="F116" s="8">
        <f>IF(Vestfold!F6,Vestfold!F6,"")</f>
        <v>300</v>
      </c>
      <c r="G116" s="8">
        <f>IF(Vestfold!G6,Vestfold!G6,"")</f>
        <v>1000</v>
      </c>
      <c r="H116" s="8">
        <f>IF(Vestfold!H6,Vestfold!H6,"")</f>
      </c>
      <c r="I116" s="8">
        <f>IF(Vestfold!I6,Vestfold!I6,"")</f>
        <v>2650</v>
      </c>
      <c r="J116" s="8">
        <f>IF(Vestfold!J6,Vestfold!J6,"")</f>
        <v>20741</v>
      </c>
      <c r="K116" s="8">
        <f>IF(Vestfold!K6,Vestfold!K6,"")</f>
      </c>
      <c r="L116" s="8">
        <f>IF(Vestfold!L6,Vestfold!L6,"")</f>
      </c>
      <c r="M116" s="8">
        <f>IF(Vestfold!M6,Vestfold!M6,"")</f>
      </c>
      <c r="N116" s="8">
        <f>IF(Vestfold!N6,Vestfold!N6,"")</f>
        <v>2550</v>
      </c>
      <c r="O116" s="8">
        <f t="shared" si="1"/>
        <v>25940.74</v>
      </c>
    </row>
    <row r="117" spans="1:15" ht="12.75">
      <c r="A117" s="4">
        <v>706</v>
      </c>
      <c r="B117" s="5" t="s">
        <v>111</v>
      </c>
      <c r="C117" s="20">
        <f>Vestfold!C7</f>
        <v>28652.24</v>
      </c>
      <c r="D117" s="8">
        <f>IF(Vestfold!D7,Vestfold!D7,"")</f>
      </c>
      <c r="E117" s="8">
        <f>IF(Vestfold!E7,Vestfold!E7,"")</f>
        <v>8800</v>
      </c>
      <c r="F117" s="8">
        <f>IF(Vestfold!F7,Vestfold!F7,"")</f>
        <v>12050</v>
      </c>
      <c r="G117" s="8">
        <f>IF(Vestfold!G7,Vestfold!G7,"")</f>
        <v>7302</v>
      </c>
      <c r="H117" s="8">
        <f>IF(Vestfold!H7,Vestfold!H7,"")</f>
        <v>500</v>
      </c>
      <c r="I117" s="8">
        <f>IF(Vestfold!I7,Vestfold!I7,"")</f>
        <v>800</v>
      </c>
      <c r="J117" s="8">
        <f>IF(Vestfold!J7,Vestfold!J7,"")</f>
        <v>12002</v>
      </c>
      <c r="K117" s="8">
        <f>IF(Vestfold!K7,Vestfold!K7,"")</f>
      </c>
      <c r="L117" s="8">
        <f>IF(Vestfold!L7,Vestfold!L7,"")</f>
        <v>2500</v>
      </c>
      <c r="M117" s="8">
        <f>IF(Vestfold!M7,Vestfold!M7,"")</f>
        <v>10750</v>
      </c>
      <c r="N117" s="8">
        <f>IF(Vestfold!N7,Vestfold!N7,"")</f>
        <v>2600</v>
      </c>
      <c r="O117" s="8">
        <f t="shared" si="1"/>
        <v>28652.24</v>
      </c>
    </row>
    <row r="118" spans="1:15" ht="12.75">
      <c r="A118" s="4">
        <v>709</v>
      </c>
      <c r="B118" s="5" t="s">
        <v>112</v>
      </c>
      <c r="C118" s="20">
        <f>Vestfold!C8</f>
        <v>28126.18</v>
      </c>
      <c r="D118" s="8">
        <f>IF(Vestfold!D8,Vestfold!D8,"")</f>
        <v>134</v>
      </c>
      <c r="E118" s="8">
        <f>IF(Vestfold!E8,Vestfold!E8,"")</f>
        <v>12571</v>
      </c>
      <c r="F118" s="8">
        <f>IF(Vestfold!F8,Vestfold!F8,"")</f>
        <v>1372</v>
      </c>
      <c r="G118" s="8">
        <f>IF(Vestfold!G8,Vestfold!G8,"")</f>
        <v>14049</v>
      </c>
      <c r="H118" s="8">
        <f>IF(Vestfold!H8,Vestfold!H8,"")</f>
      </c>
      <c r="I118" s="8">
        <f>IF(Vestfold!I8,Vestfold!I8,"")</f>
        <v>900</v>
      </c>
      <c r="J118" s="8">
        <f>IF(Vestfold!J8,Vestfold!J8,"")</f>
        <v>11050</v>
      </c>
      <c r="K118" s="8">
        <f>IF(Vestfold!K8,Vestfold!K8,"")</f>
        <v>950</v>
      </c>
      <c r="L118" s="8">
        <f>IF(Vestfold!L8,Vestfold!L8,"")</f>
        <v>5000</v>
      </c>
      <c r="M118" s="8">
        <f>IF(Vestfold!M8,Vestfold!M8,"")</f>
        <v>3500</v>
      </c>
      <c r="N118" s="8">
        <f>IF(Vestfold!N8,Vestfold!N8,"")</f>
        <v>6595</v>
      </c>
      <c r="O118" s="8">
        <f t="shared" si="1"/>
        <v>28126.18</v>
      </c>
    </row>
    <row r="119" spans="1:15" ht="12.75">
      <c r="A119" s="4">
        <v>711</v>
      </c>
      <c r="B119" s="5" t="s">
        <v>113</v>
      </c>
      <c r="C119" s="20">
        <f>Vestfold!C9</f>
        <v>4337.32</v>
      </c>
      <c r="D119" s="8">
        <f>IF(Vestfold!D9,Vestfold!D9,"")</f>
      </c>
      <c r="E119" s="8">
        <f>IF(Vestfold!E9,Vestfold!E9,"")</f>
        <v>3680</v>
      </c>
      <c r="F119" s="8">
        <f>IF(Vestfold!F9,Vestfold!F9,"")</f>
        <v>300</v>
      </c>
      <c r="G119" s="8">
        <f>IF(Vestfold!G9,Vestfold!G9,"")</f>
        <v>350</v>
      </c>
      <c r="H119" s="8">
        <f>IF(Vestfold!H9,Vestfold!H9,"")</f>
      </c>
      <c r="I119" s="8">
        <f>IF(Vestfold!I9,Vestfold!I9,"")</f>
        <v>300</v>
      </c>
      <c r="J119" s="8">
        <f>IF(Vestfold!J9,Vestfold!J9,"")</f>
        <v>600</v>
      </c>
      <c r="K119" s="8">
        <f>IF(Vestfold!K9,Vestfold!K9,"")</f>
        <v>550</v>
      </c>
      <c r="L119" s="8">
        <f>IF(Vestfold!L9,Vestfold!L9,"")</f>
        <v>1300</v>
      </c>
      <c r="M119" s="8">
        <f>IF(Vestfold!M9,Vestfold!M9,"")</f>
        <v>700</v>
      </c>
      <c r="N119" s="8">
        <f>IF(Vestfold!N9,Vestfold!N9,"")</f>
        <v>880</v>
      </c>
      <c r="O119" s="8">
        <f t="shared" si="1"/>
        <v>4337.32</v>
      </c>
    </row>
    <row r="120" spans="1:15" ht="12.75">
      <c r="A120" s="4">
        <v>713</v>
      </c>
      <c r="B120" s="5" t="s">
        <v>114</v>
      </c>
      <c r="C120" s="20">
        <f>Vestfold!C10</f>
        <v>5455.21</v>
      </c>
      <c r="D120" s="8">
        <f>IF(Vestfold!D10,Vestfold!D10,"")</f>
      </c>
      <c r="E120" s="8">
        <f>IF(Vestfold!E10,Vestfold!E10,"")</f>
        <v>1655</v>
      </c>
      <c r="F120" s="8">
        <f>IF(Vestfold!F10,Vestfold!F10,"")</f>
      </c>
      <c r="G120" s="8">
        <f>IF(Vestfold!G10,Vestfold!G10,"")</f>
        <v>3800</v>
      </c>
      <c r="H120" s="8">
        <f>IF(Vestfold!H10,Vestfold!H10,"")</f>
      </c>
      <c r="I120" s="8">
        <f>IF(Vestfold!I10,Vestfold!I10,"")</f>
      </c>
      <c r="J120" s="8">
        <f>IF(Vestfold!J10,Vestfold!J10,"")</f>
        <v>3900</v>
      </c>
      <c r="K120" s="8">
        <f>IF(Vestfold!K10,Vestfold!K10,"")</f>
      </c>
      <c r="L120" s="8">
        <f>IF(Vestfold!L10,Vestfold!L10,"")</f>
        <v>655</v>
      </c>
      <c r="M120" s="8">
        <f>IF(Vestfold!M10,Vestfold!M10,"")</f>
        <v>900</v>
      </c>
      <c r="N120" s="8">
        <f>IF(Vestfold!N10,Vestfold!N10,"")</f>
      </c>
      <c r="O120" s="8">
        <f t="shared" si="1"/>
        <v>5455.21</v>
      </c>
    </row>
    <row r="121" spans="1:15" ht="12.75">
      <c r="A121" s="4">
        <v>714</v>
      </c>
      <c r="B121" s="5" t="s">
        <v>115</v>
      </c>
      <c r="C121" s="20">
        <f>Vestfold!C11</f>
        <v>2052.58</v>
      </c>
      <c r="D121" s="8">
        <f>IF(Vestfold!D11,Vestfold!D11,"")</f>
      </c>
      <c r="E121" s="8">
        <f>IF(Vestfold!E11,Vestfold!E11,"")</f>
      </c>
      <c r="F121" s="8">
        <f>IF(Vestfold!F11,Vestfold!F11,"")</f>
        <v>2053</v>
      </c>
      <c r="G121" s="8">
        <f>IF(Vestfold!G11,Vestfold!G11,"")</f>
      </c>
      <c r="H121" s="8">
        <f>IF(Vestfold!H11,Vestfold!H11,"")</f>
      </c>
      <c r="I121" s="8">
        <f>IF(Vestfold!I11,Vestfold!I11,"")</f>
      </c>
      <c r="J121" s="8">
        <f>IF(Vestfold!J11,Vestfold!J11,"")</f>
        <v>1553</v>
      </c>
      <c r="K121" s="8">
        <f>IF(Vestfold!K11,Vestfold!K11,"")</f>
      </c>
      <c r="L121" s="8">
        <f>IF(Vestfold!L11,Vestfold!L11,"")</f>
      </c>
      <c r="M121" s="8">
        <f>IF(Vestfold!M11,Vestfold!M11,"")</f>
        <v>500</v>
      </c>
      <c r="N121" s="8">
        <f>IF(Vestfold!N11,Vestfold!N11,"")</f>
      </c>
      <c r="O121" s="8">
        <f t="shared" si="1"/>
        <v>2052.58</v>
      </c>
    </row>
    <row r="122" spans="1:15" ht="12.75">
      <c r="A122" s="4">
        <v>716</v>
      </c>
      <c r="B122" s="5" t="s">
        <v>116</v>
      </c>
      <c r="C122" s="20">
        <f>Vestfold!C12</f>
        <v>5723.6</v>
      </c>
      <c r="D122" s="8">
        <f>IF(Vestfold!D12,Vestfold!D12,"")</f>
      </c>
      <c r="E122" s="8">
        <f>IF(Vestfold!E12,Vestfold!E12,"")</f>
        <v>520</v>
      </c>
      <c r="F122" s="8">
        <f>IF(Vestfold!F12,Vestfold!F12,"")</f>
        <v>2140</v>
      </c>
      <c r="G122" s="8">
        <f>IF(Vestfold!G12,Vestfold!G12,"")</f>
        <v>1464</v>
      </c>
      <c r="H122" s="8">
        <f>IF(Vestfold!H12,Vestfold!H12,"")</f>
        <v>1600</v>
      </c>
      <c r="I122" s="8">
        <f>IF(Vestfold!I12,Vestfold!I12,"")</f>
      </c>
      <c r="J122" s="8">
        <f>IF(Vestfold!J12,Vestfold!J12,"")</f>
        <v>5204</v>
      </c>
      <c r="K122" s="8">
        <f>IF(Vestfold!K12,Vestfold!K12,"")</f>
      </c>
      <c r="L122" s="8">
        <f>IF(Vestfold!L12,Vestfold!L12,"")</f>
      </c>
      <c r="M122" s="8">
        <f>IF(Vestfold!M12,Vestfold!M12,"")</f>
        <v>520</v>
      </c>
      <c r="N122" s="8">
        <f>IF(Vestfold!N12,Vestfold!N12,"")</f>
      </c>
      <c r="O122" s="8">
        <f t="shared" si="1"/>
        <v>5723.6</v>
      </c>
    </row>
    <row r="123" spans="1:15" ht="12.75">
      <c r="A123" s="4">
        <v>719</v>
      </c>
      <c r="B123" s="5" t="s">
        <v>117</v>
      </c>
      <c r="C123" s="20">
        <f>Vestfold!C13</f>
        <v>3497.24</v>
      </c>
      <c r="D123" s="8">
        <f>IF(Vestfold!D13,Vestfold!D13,"")</f>
      </c>
      <c r="E123" s="8">
        <f>IF(Vestfold!E13,Vestfold!E13,"")</f>
        <v>1327</v>
      </c>
      <c r="F123" s="8">
        <f>IF(Vestfold!F13,Vestfold!F13,"")</f>
        <v>1280</v>
      </c>
      <c r="G123" s="8">
        <f>IF(Vestfold!G13,Vestfold!G13,"")</f>
        <v>709</v>
      </c>
      <c r="H123" s="8">
        <f>IF(Vestfold!H13,Vestfold!H13,"")</f>
        <v>181</v>
      </c>
      <c r="I123" s="8">
        <f>IF(Vestfold!I13,Vestfold!I13,"")</f>
        <v>205</v>
      </c>
      <c r="J123" s="8">
        <f>IF(Vestfold!J13,Vestfold!J13,"")</f>
        <v>1250</v>
      </c>
      <c r="K123" s="8">
        <f>IF(Vestfold!K13,Vestfold!K13,"")</f>
        <v>250</v>
      </c>
      <c r="L123" s="8">
        <f>IF(Vestfold!L13,Vestfold!L13,"")</f>
      </c>
      <c r="M123" s="8">
        <f>IF(Vestfold!M13,Vestfold!M13,"")</f>
      </c>
      <c r="N123" s="8">
        <f>IF(Vestfold!N13,Vestfold!N13,"")</f>
        <v>1792</v>
      </c>
      <c r="O123" s="8">
        <f t="shared" si="1"/>
        <v>3497.24</v>
      </c>
    </row>
    <row r="124" spans="1:15" ht="12.75">
      <c r="A124" s="4">
        <v>720</v>
      </c>
      <c r="B124" s="5" t="s">
        <v>118</v>
      </c>
      <c r="C124" s="20">
        <f>Vestfold!C14</f>
        <v>7154.84</v>
      </c>
      <c r="D124" s="8">
        <f>IF(Vestfold!D14,Vestfold!D14,"")</f>
      </c>
      <c r="E124" s="8">
        <f>IF(Vestfold!E14,Vestfold!E14,"")</f>
        <v>1505</v>
      </c>
      <c r="F124" s="8">
        <f>IF(Vestfold!F14,Vestfold!F14,"")</f>
        <v>5000</v>
      </c>
      <c r="G124" s="8">
        <f>IF(Vestfold!G14,Vestfold!G14,"")</f>
        <v>650</v>
      </c>
      <c r="H124" s="8">
        <f>IF(Vestfold!H14,Vestfold!H14,"")</f>
      </c>
      <c r="I124" s="8">
        <f>IF(Vestfold!I14,Vestfold!I14,"")</f>
      </c>
      <c r="J124" s="8">
        <f>IF(Vestfold!J14,Vestfold!J14,"")</f>
        <v>6595</v>
      </c>
      <c r="K124" s="8">
        <f>IF(Vestfold!K14,Vestfold!K14,"")</f>
      </c>
      <c r="L124" s="8">
        <f>IF(Vestfold!L14,Vestfold!L14,"")</f>
        <v>500</v>
      </c>
      <c r="M124" s="8">
        <f>IF(Vestfold!M14,Vestfold!M14,"")</f>
        <v>60</v>
      </c>
      <c r="N124" s="8">
        <f>IF(Vestfold!N14,Vestfold!N14,"")</f>
      </c>
      <c r="O124" s="8">
        <f t="shared" si="1"/>
        <v>7154.84</v>
      </c>
    </row>
    <row r="125" spans="1:15" ht="12.75">
      <c r="A125" s="4">
        <v>722</v>
      </c>
      <c r="B125" s="5" t="s">
        <v>119</v>
      </c>
      <c r="C125" s="20">
        <f>Vestfold!C15</f>
        <v>13767.52</v>
      </c>
      <c r="D125" s="8">
        <f>IF(Vestfold!D15,Vestfold!D15,"")</f>
      </c>
      <c r="E125" s="8">
        <f>IF(Vestfold!E15,Vestfold!E15,"")</f>
        <v>11018</v>
      </c>
      <c r="F125" s="8">
        <f>IF(Vestfold!F15,Vestfold!F15,"")</f>
        <v>500</v>
      </c>
      <c r="G125" s="8">
        <f>IF(Vestfold!G15,Vestfold!G15,"")</f>
        <v>2250</v>
      </c>
      <c r="H125" s="8">
        <f>IF(Vestfold!H15,Vestfold!H15,"")</f>
      </c>
      <c r="I125" s="8">
        <f>IF(Vestfold!I15,Vestfold!I15,"")</f>
        <v>250</v>
      </c>
      <c r="J125" s="8">
        <f>IF(Vestfold!J15,Vestfold!J15,"")</f>
        <v>3250</v>
      </c>
      <c r="K125" s="8">
        <f>IF(Vestfold!K15,Vestfold!K15,"")</f>
        <v>3500</v>
      </c>
      <c r="L125" s="8">
        <f>IF(Vestfold!L15,Vestfold!L15,"")</f>
        <v>6768</v>
      </c>
      <c r="M125" s="8">
        <f>IF(Vestfold!M15,Vestfold!M15,"")</f>
      </c>
      <c r="N125" s="8">
        <f>IF(Vestfold!N15,Vestfold!N15,"")</f>
      </c>
      <c r="O125" s="8">
        <f t="shared" si="1"/>
        <v>13767.52</v>
      </c>
    </row>
    <row r="126" spans="1:15" ht="12.75">
      <c r="A126" s="4">
        <v>723</v>
      </c>
      <c r="B126" s="5" t="s">
        <v>120</v>
      </c>
      <c r="C126" s="20">
        <f>Vestfold!C16</f>
        <v>3085.92</v>
      </c>
      <c r="D126" s="8">
        <f>IF(Vestfold!D16,Vestfold!D16,"")</f>
      </c>
      <c r="E126" s="8">
        <f>IF(Vestfold!E16,Vestfold!E16,"")</f>
      </c>
      <c r="F126" s="8">
        <f>IF(Vestfold!F16,Vestfold!F16,"")</f>
        <v>2876</v>
      </c>
      <c r="G126" s="8">
        <f>IF(Vestfold!G16,Vestfold!G16,"")</f>
        <v>210</v>
      </c>
      <c r="H126" s="8">
        <f>IF(Vestfold!H16,Vestfold!H16,"")</f>
      </c>
      <c r="I126" s="8">
        <f>IF(Vestfold!I16,Vestfold!I16,"")</f>
      </c>
      <c r="J126" s="8">
        <f>IF(Vestfold!J16,Vestfold!J16,"")</f>
        <v>211</v>
      </c>
      <c r="K126" s="8">
        <f>IF(Vestfold!K16,Vestfold!K16,"")</f>
        <v>860</v>
      </c>
      <c r="L126" s="8">
        <f>IF(Vestfold!L16,Vestfold!L16,"")</f>
        <v>210</v>
      </c>
      <c r="M126" s="8">
        <f>IF(Vestfold!M16,Vestfold!M16,"")</f>
        <v>994</v>
      </c>
      <c r="N126" s="8">
        <f>IF(Vestfold!N16,Vestfold!N16,"")</f>
        <v>811</v>
      </c>
      <c r="O126" s="8">
        <f t="shared" si="1"/>
        <v>3085.92</v>
      </c>
    </row>
    <row r="127" spans="1:15" ht="12.75">
      <c r="A127" s="4">
        <v>728</v>
      </c>
      <c r="B127" s="5" t="s">
        <v>121</v>
      </c>
      <c r="C127" s="20">
        <f>Vestfold!C17</f>
        <v>1586.91</v>
      </c>
      <c r="D127" s="8">
        <f>IF(Vestfold!D17,Vestfold!D17,"")</f>
      </c>
      <c r="E127" s="8">
        <f>IF(Vestfold!E17,Vestfold!E17,"")</f>
        <v>1339</v>
      </c>
      <c r="F127" s="8">
        <f>IF(Vestfold!F17,Vestfold!F17,"")</f>
      </c>
      <c r="G127" s="8">
        <f>IF(Vestfold!G17,Vestfold!G17,"")</f>
        <v>248</v>
      </c>
      <c r="H127" s="8">
        <f>IF(Vestfold!H17,Vestfold!H17,"")</f>
      </c>
      <c r="I127" s="8">
        <f>IF(Vestfold!I17,Vestfold!I17,"")</f>
      </c>
      <c r="J127" s="8">
        <f>IF(Vestfold!J17,Vestfold!J17,"")</f>
        <v>917</v>
      </c>
      <c r="K127" s="8">
        <f>IF(Vestfold!K17,Vestfold!K17,"")</f>
      </c>
      <c r="L127" s="8">
        <f>IF(Vestfold!L17,Vestfold!L17,"")</f>
        <v>670</v>
      </c>
      <c r="M127" s="8">
        <f>IF(Vestfold!M17,Vestfold!M17,"")</f>
      </c>
      <c r="N127" s="8">
        <f>IF(Vestfold!N17,Vestfold!N17,"")</f>
      </c>
      <c r="O127" s="8">
        <f t="shared" si="1"/>
        <v>1586.91</v>
      </c>
    </row>
    <row r="128" spans="1:15" ht="12.75">
      <c r="A128" s="4">
        <v>805</v>
      </c>
      <c r="B128" s="5" t="s">
        <v>122</v>
      </c>
      <c r="C128" s="20">
        <f>Telemark!C4</f>
        <v>23003.12</v>
      </c>
      <c r="D128" s="8">
        <f>IF(Telemark!D4,Telemark!D4,"")</f>
        <v>2000</v>
      </c>
      <c r="E128" s="8">
        <f>IF(Telemark!E4,Telemark!E4,"")</f>
        <v>8550</v>
      </c>
      <c r="F128" s="8">
        <f>IF(Telemark!F4,Telemark!F4,"")</f>
        <v>4270</v>
      </c>
      <c r="G128" s="8">
        <f>IF(Telemark!G4,Telemark!G4,"")</f>
        <v>7125</v>
      </c>
      <c r="H128" s="8">
        <f>IF(Telemark!H4,Telemark!H4,"")</f>
        <v>1058</v>
      </c>
      <c r="I128" s="8">
        <f>IF(Telemark!I4,Telemark!I4,"")</f>
        <v>2883</v>
      </c>
      <c r="J128" s="8">
        <f>IF(Telemark!J4,Telemark!J4,"")</f>
        <v>4000</v>
      </c>
      <c r="K128" s="8">
        <f>IF(Telemark!K4,Telemark!K4,"")</f>
        <v>2550</v>
      </c>
      <c r="L128" s="8">
        <f>IF(Telemark!L4,Telemark!L4,"")</f>
        <v>3500</v>
      </c>
      <c r="M128" s="8">
        <f>IF(Telemark!M4,Telemark!M4,"")</f>
        <v>5570</v>
      </c>
      <c r="N128" s="8">
        <f>IF(Telemark!N4,Telemark!N4,"")</f>
        <v>2500</v>
      </c>
      <c r="O128" s="8">
        <f t="shared" si="1"/>
        <v>23003.12</v>
      </c>
    </row>
    <row r="129" spans="1:15" ht="12.75">
      <c r="A129" s="4">
        <v>806</v>
      </c>
      <c r="B129" s="5" t="s">
        <v>123</v>
      </c>
      <c r="C129" s="20">
        <f>Telemark!C5</f>
        <v>34316.13</v>
      </c>
      <c r="D129" s="8">
        <f>IF(Telemark!D5,Telemark!D5,"")</f>
        <v>8779</v>
      </c>
      <c r="E129" s="8">
        <f>IF(Telemark!E5,Telemark!E5,"")</f>
        <v>3217</v>
      </c>
      <c r="F129" s="8">
        <f>IF(Telemark!F5,Telemark!F5,"")</f>
        <v>4050</v>
      </c>
      <c r="G129" s="8">
        <f>IF(Telemark!G5,Telemark!G5,"")</f>
        <v>17990</v>
      </c>
      <c r="H129" s="8">
        <f>IF(Telemark!H5,Telemark!H5,"")</f>
        <v>280</v>
      </c>
      <c r="I129" s="8">
        <f>IF(Telemark!I5,Telemark!I5,"")</f>
        <v>800</v>
      </c>
      <c r="J129" s="8">
        <f>IF(Telemark!J5,Telemark!J5,"")</f>
        <v>6187</v>
      </c>
      <c r="K129" s="8">
        <f>IF(Telemark!K5,Telemark!K5,"")</f>
        <v>3390</v>
      </c>
      <c r="L129" s="8">
        <f>IF(Telemark!L5,Telemark!L5,"")</f>
        <v>8700</v>
      </c>
      <c r="M129" s="8">
        <f>IF(Telemark!M5,Telemark!M5,"")</f>
        <v>2400</v>
      </c>
      <c r="N129" s="8">
        <f>IF(Telemark!N5,Telemark!N5,"")</f>
        <v>4060</v>
      </c>
      <c r="O129" s="8">
        <f t="shared" si="1"/>
        <v>34316.13</v>
      </c>
    </row>
    <row r="130" spans="1:15" ht="12.75">
      <c r="A130" s="4">
        <v>807</v>
      </c>
      <c r="B130" s="5" t="s">
        <v>124</v>
      </c>
      <c r="C130" s="20">
        <f>Telemark!C6</f>
        <v>8231.79</v>
      </c>
      <c r="D130" s="8">
        <f>IF(Telemark!D6,Telemark!D6,"")</f>
      </c>
      <c r="E130" s="8">
        <f>IF(Telemark!E6,Telemark!E6,"")</f>
        <v>1932</v>
      </c>
      <c r="F130" s="8">
        <f>IF(Telemark!F6,Telemark!F6,"")</f>
        <v>2200</v>
      </c>
      <c r="G130" s="8">
        <f>IF(Telemark!G6,Telemark!G6,"")</f>
        <v>4100</v>
      </c>
      <c r="H130" s="8">
        <f>IF(Telemark!H6,Telemark!H6,"")</f>
      </c>
      <c r="I130" s="8">
        <f>IF(Telemark!I6,Telemark!I6,"")</f>
        <v>300</v>
      </c>
      <c r="J130" s="8">
        <f>IF(Telemark!J6,Telemark!J6,"")</f>
        <v>1400</v>
      </c>
      <c r="K130" s="8">
        <f>IF(Telemark!K6,Telemark!K6,"")</f>
        <v>1000</v>
      </c>
      <c r="L130" s="8">
        <f>IF(Telemark!L6,Telemark!L6,"")</f>
        <v>4100</v>
      </c>
      <c r="M130" s="8">
        <f>IF(Telemark!M6,Telemark!M6,"")</f>
        <v>950</v>
      </c>
      <c r="N130" s="8">
        <f>IF(Telemark!N6,Telemark!N6,"")</f>
        <v>482</v>
      </c>
      <c r="O130" s="8">
        <f t="shared" si="1"/>
        <v>8231.79</v>
      </c>
    </row>
    <row r="131" spans="1:15" ht="12.75">
      <c r="A131" s="4">
        <v>811</v>
      </c>
      <c r="B131" s="5" t="s">
        <v>125</v>
      </c>
      <c r="C131" s="20">
        <f>Telemark!C7</f>
        <v>1607.71</v>
      </c>
      <c r="D131" s="8">
        <f>IF(Telemark!D7,Telemark!D7,"")</f>
      </c>
      <c r="E131" s="8">
        <f>IF(Telemark!E7,Telemark!E7,"")</f>
      </c>
      <c r="F131" s="8">
        <f>IF(Telemark!F7,Telemark!F7,"")</f>
        <v>1416</v>
      </c>
      <c r="G131" s="8">
        <f>IF(Telemark!G7,Telemark!G7,"")</f>
        <v>160</v>
      </c>
      <c r="H131" s="8">
        <f>IF(Telemark!H7,Telemark!H7,"")</f>
        <v>32</v>
      </c>
      <c r="I131" s="8">
        <f>IF(Telemark!I7,Telemark!I7,"")</f>
      </c>
      <c r="J131" s="8">
        <f>IF(Telemark!J7,Telemark!J7,"")</f>
        <v>1576</v>
      </c>
      <c r="K131" s="8">
        <f>IF(Telemark!K7,Telemark!K7,"")</f>
      </c>
      <c r="L131" s="8">
        <f>IF(Telemark!L7,Telemark!L7,"")</f>
      </c>
      <c r="M131" s="8">
        <f>IF(Telemark!M7,Telemark!M7,"")</f>
      </c>
      <c r="N131" s="8">
        <f>IF(Telemark!N7,Telemark!N7,"")</f>
        <v>32</v>
      </c>
      <c r="O131" s="8">
        <f t="shared" si="1"/>
        <v>1607.71</v>
      </c>
    </row>
    <row r="132" spans="1:15" ht="12.75">
      <c r="A132" s="4">
        <v>814</v>
      </c>
      <c r="B132" s="5" t="s">
        <v>126</v>
      </c>
      <c r="C132" s="20">
        <f>Telemark!C8</f>
        <v>9499.98</v>
      </c>
      <c r="D132" s="8">
        <f>IF(Telemark!D8,Telemark!D8,"")</f>
      </c>
      <c r="E132" s="8">
        <f>IF(Telemark!E8,Telemark!E8,"")</f>
        <v>2750</v>
      </c>
      <c r="F132" s="8">
        <f>IF(Telemark!F8,Telemark!F8,"")</f>
        <v>850</v>
      </c>
      <c r="G132" s="8">
        <f>IF(Telemark!G8,Telemark!G8,"")</f>
        <v>5690</v>
      </c>
      <c r="H132" s="8">
        <f>IF(Telemark!H8,Telemark!H8,"")</f>
        <v>210</v>
      </c>
      <c r="I132" s="8">
        <f>IF(Telemark!I8,Telemark!I8,"")</f>
      </c>
      <c r="J132" s="8">
        <f>IF(Telemark!J8,Telemark!J8,"")</f>
        <v>3235</v>
      </c>
      <c r="K132" s="8">
        <f>IF(Telemark!K8,Telemark!K8,"")</f>
        <v>710</v>
      </c>
      <c r="L132" s="8">
        <f>IF(Telemark!L8,Telemark!L8,"")</f>
        <v>3000</v>
      </c>
      <c r="M132" s="8">
        <f>IF(Telemark!M8,Telemark!M8,"")</f>
        <v>505</v>
      </c>
      <c r="N132" s="8">
        <f>IF(Telemark!N8,Telemark!N8,"")</f>
        <v>2050</v>
      </c>
      <c r="O132" s="8">
        <f t="shared" si="1"/>
        <v>9499.98</v>
      </c>
    </row>
    <row r="133" spans="1:15" ht="12.75">
      <c r="A133" s="4">
        <v>815</v>
      </c>
      <c r="B133" s="5" t="s">
        <v>127</v>
      </c>
      <c r="C133" s="20">
        <f>Telemark!C9</f>
        <v>7138.74</v>
      </c>
      <c r="D133" s="8">
        <f>IF(Telemark!D9,Telemark!D9,"")</f>
      </c>
      <c r="E133" s="8">
        <f>IF(Telemark!E9,Telemark!E9,"")</f>
        <v>7139</v>
      </c>
      <c r="F133" s="8">
        <f>IF(Telemark!F9,Telemark!F9,"")</f>
      </c>
      <c r="G133" s="8">
        <f>IF(Telemark!G9,Telemark!G9,"")</f>
      </c>
      <c r="H133" s="8">
        <f>IF(Telemark!H9,Telemark!H9,"")</f>
      </c>
      <c r="I133" s="8">
        <f>IF(Telemark!I9,Telemark!I9,"")</f>
      </c>
      <c r="J133" s="8">
        <f>IF(Telemark!J9,Telemark!J9,"")</f>
        <v>250</v>
      </c>
      <c r="K133" s="8">
        <f>IF(Telemark!K9,Telemark!K9,"")</f>
      </c>
      <c r="L133" s="8">
        <f>IF(Telemark!L9,Telemark!L9,"")</f>
        <v>500</v>
      </c>
      <c r="M133" s="8">
        <f>IF(Telemark!M9,Telemark!M9,"")</f>
        <v>5300</v>
      </c>
      <c r="N133" s="8">
        <f>IF(Telemark!N9,Telemark!N9,"")</f>
        <v>1089</v>
      </c>
      <c r="O133" s="8">
        <f aca="true" t="shared" si="2" ref="O133:O146">IF(SUM(D133:H133)&gt;0,C133,"")</f>
        <v>7138.74</v>
      </c>
    </row>
    <row r="134" spans="1:15" ht="12.75">
      <c r="A134" s="4">
        <v>817</v>
      </c>
      <c r="B134" s="5" t="s">
        <v>128</v>
      </c>
      <c r="C134" s="20">
        <f>Telemark!C10</f>
        <v>2753.77</v>
      </c>
      <c r="D134" s="8">
        <f>IF(Telemark!D10,Telemark!D10,"")</f>
      </c>
      <c r="E134" s="8">
        <f>IF(Telemark!E10,Telemark!E10,"")</f>
        <v>934</v>
      </c>
      <c r="F134" s="8">
        <f>IF(Telemark!F10,Telemark!F10,"")</f>
        <v>448</v>
      </c>
      <c r="G134" s="8">
        <f>IF(Telemark!G10,Telemark!G10,"")</f>
        <v>1212</v>
      </c>
      <c r="H134" s="8">
        <f>IF(Telemark!H10,Telemark!H10,"")</f>
        <v>160</v>
      </c>
      <c r="I134" s="8">
        <f>IF(Telemark!I10,Telemark!I10,"")</f>
        <v>108</v>
      </c>
      <c r="J134" s="8">
        <f>IF(Telemark!J10,Telemark!J10,"")</f>
        <v>704</v>
      </c>
      <c r="K134" s="8">
        <f>IF(Telemark!K10,Telemark!K10,"")</f>
      </c>
      <c r="L134" s="8">
        <f>IF(Telemark!L10,Telemark!L10,"")</f>
        <v>754</v>
      </c>
      <c r="M134" s="8">
        <f>IF(Telemark!M10,Telemark!M10,"")</f>
      </c>
      <c r="N134" s="8">
        <f>IF(Telemark!N10,Telemark!N10,"")</f>
        <v>1188</v>
      </c>
      <c r="O134" s="8">
        <f t="shared" si="2"/>
        <v>2753.77</v>
      </c>
    </row>
    <row r="135" spans="1:15" ht="12.75">
      <c r="A135" s="4">
        <v>819</v>
      </c>
      <c r="B135" s="5" t="s">
        <v>129</v>
      </c>
      <c r="C135" s="20">
        <f>Telemark!C11</f>
        <v>4413.82</v>
      </c>
      <c r="D135" s="8">
        <f>IF(Telemark!D11,Telemark!D11,"")</f>
      </c>
      <c r="E135" s="8">
        <f>IF(Telemark!E11,Telemark!E11,"")</f>
        <v>3694</v>
      </c>
      <c r="F135" s="8">
        <f>IF(Telemark!F11,Telemark!F11,"")</f>
        <v>720</v>
      </c>
      <c r="G135" s="8">
        <f>IF(Telemark!G11,Telemark!G11,"")</f>
      </c>
      <c r="H135" s="8">
        <f>IF(Telemark!H11,Telemark!H11,"")</f>
      </c>
      <c r="I135" s="8">
        <f>IF(Telemark!I11,Telemark!I11,"")</f>
      </c>
      <c r="J135" s="8">
        <f>IF(Telemark!J11,Telemark!J11,"")</f>
        <v>350</v>
      </c>
      <c r="K135" s="8">
        <f>IF(Telemark!K11,Telemark!K11,"")</f>
      </c>
      <c r="L135" s="8">
        <f>IF(Telemark!L11,Telemark!L11,"")</f>
        <v>3147</v>
      </c>
      <c r="M135" s="8">
        <f>IF(Telemark!M11,Telemark!M11,"")</f>
      </c>
      <c r="N135" s="8">
        <f>IF(Telemark!N11,Telemark!N11,"")</f>
        <v>917</v>
      </c>
      <c r="O135" s="8">
        <f t="shared" si="2"/>
        <v>4413.82</v>
      </c>
    </row>
    <row r="136" spans="1:15" ht="12.75">
      <c r="A136" s="4">
        <v>821</v>
      </c>
      <c r="B136" s="5" t="s">
        <v>130</v>
      </c>
      <c r="C136" s="20">
        <f>Telemark!C12</f>
        <v>3632.78</v>
      </c>
      <c r="D136" s="8">
        <f>IF(Telemark!D12,Telemark!D12,"")</f>
      </c>
      <c r="E136" s="8">
        <f>IF(Telemark!E12,Telemark!E12,"")</f>
        <v>793</v>
      </c>
      <c r="F136" s="8">
        <f>IF(Telemark!F12,Telemark!F12,"")</f>
        <v>240</v>
      </c>
      <c r="G136" s="8">
        <f>IF(Telemark!G12,Telemark!G12,"")</f>
        <v>1355</v>
      </c>
      <c r="H136" s="8">
        <f>IF(Telemark!H12,Telemark!H12,"")</f>
        <v>1245</v>
      </c>
      <c r="I136" s="8">
        <f>IF(Telemark!I12,Telemark!I12,"")</f>
        <v>100</v>
      </c>
      <c r="J136" s="8">
        <f>IF(Telemark!J12,Telemark!J12,"")</f>
        <v>530</v>
      </c>
      <c r="K136" s="8">
        <f>IF(Telemark!K12,Telemark!K12,"")</f>
        <v>555</v>
      </c>
      <c r="L136" s="8">
        <f>IF(Telemark!L12,Telemark!L12,"")</f>
        <v>1900</v>
      </c>
      <c r="M136" s="8">
        <f>IF(Telemark!M12,Telemark!M12,"")</f>
        <v>548</v>
      </c>
      <c r="N136" s="8">
        <f>IF(Telemark!N12,Telemark!N12,"")</f>
      </c>
      <c r="O136" s="8">
        <f t="shared" si="2"/>
        <v>3632.78</v>
      </c>
    </row>
    <row r="137" spans="1:15" ht="12.75">
      <c r="A137" s="4">
        <v>822</v>
      </c>
      <c r="B137" s="5" t="s">
        <v>131</v>
      </c>
      <c r="C137" s="20">
        <f>Telemark!C13</f>
        <v>2861.8</v>
      </c>
      <c r="D137" s="8">
        <f>IF(Telemark!D13,Telemark!D13,"")</f>
      </c>
      <c r="E137" s="8">
        <f>IF(Telemark!E13,Telemark!E13,"")</f>
        <v>2462</v>
      </c>
      <c r="F137" s="8">
        <f>IF(Telemark!F13,Telemark!F13,"")</f>
      </c>
      <c r="G137" s="8">
        <f>IF(Telemark!G13,Telemark!G13,"")</f>
      </c>
      <c r="H137" s="8">
        <f>IF(Telemark!H13,Telemark!H13,"")</f>
        <v>400</v>
      </c>
      <c r="I137" s="8">
        <f>IF(Telemark!I13,Telemark!I13,"")</f>
        <v>100</v>
      </c>
      <c r="J137" s="8">
        <f>IF(Telemark!J13,Telemark!J13,"")</f>
        <v>1000</v>
      </c>
      <c r="K137" s="8">
        <f>IF(Telemark!K13,Telemark!K13,"")</f>
        <v>400</v>
      </c>
      <c r="L137" s="8">
        <f>IF(Telemark!L13,Telemark!L13,"")</f>
        <v>700</v>
      </c>
      <c r="M137" s="8">
        <f>IF(Telemark!M13,Telemark!M13,"")</f>
      </c>
      <c r="N137" s="8">
        <f>IF(Telemark!N13,Telemark!N13,"")</f>
        <v>662</v>
      </c>
      <c r="O137" s="8">
        <f t="shared" si="2"/>
        <v>2861.8</v>
      </c>
    </row>
    <row r="138" spans="1:15" ht="12.75">
      <c r="A138" s="4">
        <v>826</v>
      </c>
      <c r="B138" s="5" t="s">
        <v>132</v>
      </c>
      <c r="C138" s="20">
        <f>Telemark!C14</f>
        <v>4048.8</v>
      </c>
      <c r="D138" s="8">
        <f>IF(Telemark!D14,Telemark!D14,"")</f>
        <v>99</v>
      </c>
      <c r="E138" s="8">
        <f>IF(Telemark!E14,Telemark!E14,"")</f>
        <v>3500</v>
      </c>
      <c r="F138" s="8">
        <f>IF(Telemark!F14,Telemark!F14,"")</f>
      </c>
      <c r="G138" s="8">
        <f>IF(Telemark!G14,Telemark!G14,"")</f>
        <v>450</v>
      </c>
      <c r="H138" s="8">
        <f>IF(Telemark!H14,Telemark!H14,"")</f>
      </c>
      <c r="I138" s="8">
        <f>IF(Telemark!I14,Telemark!I14,"")</f>
        <v>250</v>
      </c>
      <c r="J138" s="8">
        <f>IF(Telemark!J14,Telemark!J14,"")</f>
        <v>1250</v>
      </c>
      <c r="K138" s="8">
        <f>IF(Telemark!K14,Telemark!K14,"")</f>
        <v>200</v>
      </c>
      <c r="L138" s="8">
        <f>IF(Telemark!L14,Telemark!L14,"")</f>
      </c>
      <c r="M138" s="8">
        <f>IF(Telemark!M14,Telemark!M14,"")</f>
        <v>1750</v>
      </c>
      <c r="N138" s="8">
        <f>IF(Telemark!N14,Telemark!N14,"")</f>
        <v>500</v>
      </c>
      <c r="O138" s="8">
        <f t="shared" si="2"/>
        <v>4048.8</v>
      </c>
    </row>
    <row r="139" spans="1:15" ht="12.75">
      <c r="A139" s="4">
        <v>827</v>
      </c>
      <c r="B139" s="5" t="s">
        <v>133</v>
      </c>
      <c r="C139" s="20">
        <f>Telemark!C15</f>
        <v>1080.98</v>
      </c>
      <c r="D139" s="8">
        <f>IF(Telemark!D15,Telemark!D15,"")</f>
      </c>
      <c r="E139" s="8">
        <f>IF(Telemark!E15,Telemark!E15,"")</f>
        <v>873</v>
      </c>
      <c r="F139" s="8">
        <f>IF(Telemark!F15,Telemark!F15,"")</f>
      </c>
      <c r="G139" s="8">
        <f>IF(Telemark!G15,Telemark!G15,"")</f>
        <v>208</v>
      </c>
      <c r="H139" s="8">
        <f>IF(Telemark!H15,Telemark!H15,"")</f>
      </c>
      <c r="I139" s="8">
        <f>IF(Telemark!I15,Telemark!I15,"")</f>
      </c>
      <c r="J139" s="8">
        <f>IF(Telemark!J15,Telemark!J15,"")</f>
        <v>456</v>
      </c>
      <c r="K139" s="8">
        <f>IF(Telemark!K15,Telemark!K15,"")</f>
      </c>
      <c r="L139" s="8">
        <f>IF(Telemark!L15,Telemark!L15,"")</f>
        <v>417</v>
      </c>
      <c r="M139" s="8">
        <f>IF(Telemark!M15,Telemark!M15,"")</f>
      </c>
      <c r="N139" s="8">
        <f>IF(Telemark!N15,Telemark!N15,"")</f>
        <v>208</v>
      </c>
      <c r="O139" s="8">
        <f t="shared" si="2"/>
        <v>1080.98</v>
      </c>
    </row>
    <row r="140" spans="1:15" ht="12.75">
      <c r="A140" s="4">
        <v>828</v>
      </c>
      <c r="B140" s="5" t="s">
        <v>134</v>
      </c>
      <c r="C140" s="20">
        <f>Telemark!C16</f>
        <v>1966.02</v>
      </c>
      <c r="D140" s="8">
        <f>IF(Telemark!D16,Telemark!D16,"")</f>
      </c>
      <c r="E140" s="8">
        <f>IF(Telemark!E16,Telemark!E16,"")</f>
        <v>854</v>
      </c>
      <c r="F140" s="8">
        <f>IF(Telemark!F16,Telemark!F16,"")</f>
      </c>
      <c r="G140" s="8">
        <f>IF(Telemark!G16,Telemark!G16,"")</f>
        <v>1112</v>
      </c>
      <c r="H140" s="8">
        <f>IF(Telemark!H16,Telemark!H16,"")</f>
      </c>
      <c r="I140" s="8">
        <f>IF(Telemark!I16,Telemark!I16,"")</f>
      </c>
      <c r="J140" s="8">
        <f>IF(Telemark!J16,Telemark!J16,"")</f>
        <v>100</v>
      </c>
      <c r="K140" s="8">
        <f>IF(Telemark!K16,Telemark!K16,"")</f>
      </c>
      <c r="L140" s="8">
        <f>IF(Telemark!L16,Telemark!L16,"")</f>
        <v>575</v>
      </c>
      <c r="M140" s="8">
        <f>IF(Telemark!M16,Telemark!M16,"")</f>
        <v>987</v>
      </c>
      <c r="N140" s="8">
        <f>IF(Telemark!N16,Telemark!N16,"")</f>
        <v>304</v>
      </c>
      <c r="O140" s="8">
        <f t="shared" si="2"/>
        <v>1966.02</v>
      </c>
    </row>
    <row r="141" spans="1:15" ht="12.75">
      <c r="A141" s="4">
        <v>829</v>
      </c>
      <c r="B141" s="5" t="s">
        <v>135</v>
      </c>
      <c r="C141" s="20">
        <f>Telemark!C17</f>
        <v>1716.41</v>
      </c>
      <c r="D141" s="8">
        <f>IF(Telemark!D17,Telemark!D17,"")</f>
      </c>
      <c r="E141" s="8">
        <f>IF(Telemark!E17,Telemark!E17,"")</f>
        <v>1716</v>
      </c>
      <c r="F141" s="8">
        <f>IF(Telemark!F17,Telemark!F17,"")</f>
      </c>
      <c r="G141" s="8">
        <f>IF(Telemark!G17,Telemark!G17,"")</f>
      </c>
      <c r="H141" s="8">
        <f>IF(Telemark!H17,Telemark!H17,"")</f>
      </c>
      <c r="I141" s="8">
        <f>IF(Telemark!I17,Telemark!I17,"")</f>
        <v>550</v>
      </c>
      <c r="J141" s="8">
        <f>IF(Telemark!J17,Telemark!J17,"")</f>
        <v>550</v>
      </c>
      <c r="K141" s="8">
        <f>IF(Telemark!K17,Telemark!K17,"")</f>
        <v>116</v>
      </c>
      <c r="L141" s="8">
        <f>IF(Telemark!L17,Telemark!L17,"")</f>
        <v>300</v>
      </c>
      <c r="M141" s="8">
        <f>IF(Telemark!M17,Telemark!M17,"")</f>
        <v>200</v>
      </c>
      <c r="N141" s="8">
        <f>IF(Telemark!N17,Telemark!N17,"")</f>
      </c>
      <c r="O141" s="8">
        <f t="shared" si="2"/>
        <v>1716.41</v>
      </c>
    </row>
    <row r="142" spans="1:15" ht="12.75">
      <c r="A142" s="4">
        <v>830</v>
      </c>
      <c r="B142" s="5" t="s">
        <v>136</v>
      </c>
      <c r="C142" s="20">
        <f>Telemark!C18</f>
        <v>930</v>
      </c>
      <c r="D142" s="8">
        <f>IF(Telemark!D18,Telemark!D18,"")</f>
      </c>
      <c r="E142" s="8">
        <f>IF(Telemark!E18,Telemark!E18,"")</f>
      </c>
      <c r="F142" s="8">
        <f>IF(Telemark!F18,Telemark!F18,"")</f>
      </c>
      <c r="G142" s="8">
        <f>IF(Telemark!G18,Telemark!G18,"")</f>
        <v>930</v>
      </c>
      <c r="H142" s="8">
        <f>IF(Telemark!H18,Telemark!H18,"")</f>
      </c>
      <c r="I142" s="8">
        <f>IF(Telemark!I18,Telemark!I18,"")</f>
      </c>
      <c r="J142" s="8">
        <f>IF(Telemark!J18,Telemark!J18,"")</f>
      </c>
      <c r="K142" s="8">
        <f>IF(Telemark!K18,Telemark!K18,"")</f>
      </c>
      <c r="L142" s="8">
        <f>IF(Telemark!L18,Telemark!L18,"")</f>
        <v>930</v>
      </c>
      <c r="M142" s="8">
        <f>IF(Telemark!M18,Telemark!M18,"")</f>
      </c>
      <c r="N142" s="8">
        <f>IF(Telemark!N18,Telemark!N18,"")</f>
      </c>
      <c r="O142" s="8">
        <f t="shared" si="2"/>
        <v>930</v>
      </c>
    </row>
    <row r="143" spans="1:15" ht="12.75">
      <c r="A143" s="4">
        <v>831</v>
      </c>
      <c r="B143" s="5" t="s">
        <v>137</v>
      </c>
      <c r="C143" s="20">
        <f>Telemark!C19</f>
        <v>923.29</v>
      </c>
      <c r="D143" s="8">
        <f>IF(Telemark!D19,Telemark!D19,"")</f>
      </c>
      <c r="E143" s="8">
        <f>IF(Telemark!E19,Telemark!E19,"")</f>
        <v>623</v>
      </c>
      <c r="F143" s="8">
        <f>IF(Telemark!F19,Telemark!F19,"")</f>
        <v>300</v>
      </c>
      <c r="G143" s="8">
        <f>IF(Telemark!G19,Telemark!G19,"")</f>
      </c>
      <c r="H143" s="8">
        <f>IF(Telemark!H19,Telemark!H19,"")</f>
      </c>
      <c r="I143" s="8">
        <f>IF(Telemark!I19,Telemark!I19,"")</f>
        <v>23</v>
      </c>
      <c r="J143" s="8">
        <f>IF(Telemark!J19,Telemark!J19,"")</f>
      </c>
      <c r="K143" s="8">
        <f>IF(Telemark!K19,Telemark!K19,"")</f>
      </c>
      <c r="L143" s="8">
        <f>IF(Telemark!L19,Telemark!L19,"")</f>
        <v>300</v>
      </c>
      <c r="M143" s="8">
        <f>IF(Telemark!M19,Telemark!M19,"")</f>
      </c>
      <c r="N143" s="8">
        <f>IF(Telemark!N19,Telemark!N19,"")</f>
        <v>600</v>
      </c>
      <c r="O143" s="8">
        <f t="shared" si="2"/>
        <v>923.29</v>
      </c>
    </row>
    <row r="144" spans="1:15" ht="12.75">
      <c r="A144" s="4">
        <v>833</v>
      </c>
      <c r="B144" s="5" t="s">
        <v>138</v>
      </c>
      <c r="C144" s="20">
        <f>Telemark!C20</f>
        <v>1572.15</v>
      </c>
      <c r="D144" s="8">
        <f>IF(Telemark!D20,Telemark!D20,"")</f>
      </c>
      <c r="E144" s="8">
        <f>IF(Telemark!E20,Telemark!E20,"")</f>
        <v>1171</v>
      </c>
      <c r="F144" s="8">
        <f>IF(Telemark!F20,Telemark!F20,"")</f>
        <v>400</v>
      </c>
      <c r="G144" s="8">
        <f>IF(Telemark!G20,Telemark!G20,"")</f>
      </c>
      <c r="H144" s="8">
        <f>IF(Telemark!H20,Telemark!H20,"")</f>
      </c>
      <c r="I144" s="8">
        <f>IF(Telemark!I20,Telemark!I20,"")</f>
      </c>
      <c r="J144" s="8">
        <f>IF(Telemark!J20,Telemark!J20,"")</f>
      </c>
      <c r="K144" s="8">
        <f>IF(Telemark!K20,Telemark!K20,"")</f>
      </c>
      <c r="L144" s="8">
        <f>IF(Telemark!L20,Telemark!L20,"")</f>
        <v>971</v>
      </c>
      <c r="M144" s="8">
        <f>IF(Telemark!M20,Telemark!M20,"")</f>
        <v>100</v>
      </c>
      <c r="N144" s="8">
        <f>IF(Telemark!N20,Telemark!N20,"")</f>
        <v>500</v>
      </c>
      <c r="O144" s="8">
        <f t="shared" si="2"/>
        <v>1572.15</v>
      </c>
    </row>
    <row r="145" spans="1:15" ht="12.75">
      <c r="A145" s="4">
        <v>834</v>
      </c>
      <c r="B145" s="5" t="s">
        <v>139</v>
      </c>
      <c r="C145" s="20">
        <f>Telemark!C21</f>
        <v>2427.67</v>
      </c>
      <c r="D145" s="8">
        <f>IF(Telemark!D21,Telemark!D21,"")</f>
      </c>
      <c r="E145" s="8">
        <f>IF(Telemark!E21,Telemark!E21,"")</f>
        <v>1828</v>
      </c>
      <c r="F145" s="8">
        <f>IF(Telemark!F21,Telemark!F21,"")</f>
      </c>
      <c r="G145" s="8">
        <f>IF(Telemark!G21,Telemark!G21,"")</f>
        <v>600</v>
      </c>
      <c r="H145" s="8">
        <f>IF(Telemark!H21,Telemark!H21,"")</f>
      </c>
      <c r="I145" s="8">
        <f>IF(Telemark!I21,Telemark!I21,"")</f>
      </c>
      <c r="J145" s="8">
        <f>IF(Telemark!J21,Telemark!J21,"")</f>
        <v>528</v>
      </c>
      <c r="K145" s="8">
        <f>IF(Telemark!K21,Telemark!K21,"")</f>
        <v>200</v>
      </c>
      <c r="L145" s="8">
        <f>IF(Telemark!L21,Telemark!L21,"")</f>
        <v>1500</v>
      </c>
      <c r="M145" s="8">
        <f>IF(Telemark!M21,Telemark!M21,"")</f>
        <v>200</v>
      </c>
      <c r="N145" s="8">
        <f>IF(Telemark!N21,Telemark!N21,"")</f>
      </c>
      <c r="O145" s="8">
        <f t="shared" si="2"/>
        <v>2427.67</v>
      </c>
    </row>
    <row r="146" spans="1:15" ht="12.75">
      <c r="A146" s="4">
        <v>901</v>
      </c>
      <c r="B146" s="5" t="s">
        <v>140</v>
      </c>
      <c r="C146" s="20">
        <f>'Aust-Agder'!C4</f>
        <v>4624.51</v>
      </c>
      <c r="D146" s="8">
        <f>IF('Aust-Agder'!D4,'Aust-Agder'!D4,"")</f>
        <v>142</v>
      </c>
      <c r="E146" s="8">
        <f>IF('Aust-Agder'!E4,'Aust-Agder'!E4,"")</f>
        <v>32</v>
      </c>
      <c r="F146" s="8">
        <f>IF('Aust-Agder'!F4,'Aust-Agder'!F4,"")</f>
        <v>531</v>
      </c>
      <c r="G146" s="8">
        <f>IF('Aust-Agder'!G4,'Aust-Agder'!G4,"")</f>
        <v>3840</v>
      </c>
      <c r="H146" s="8">
        <f>IF('Aust-Agder'!H4,'Aust-Agder'!H4,"")</f>
        <v>80</v>
      </c>
      <c r="I146" s="8">
        <f>IF('Aust-Agder'!I4,'Aust-Agder'!I4,"")</f>
      </c>
      <c r="J146" s="8">
        <f>IF('Aust-Agder'!J4,'Aust-Agder'!J4,"")</f>
        <v>248</v>
      </c>
      <c r="K146" s="8">
        <f>IF('Aust-Agder'!K4,'Aust-Agder'!K4,"")</f>
        <v>248</v>
      </c>
      <c r="L146" s="8">
        <f>IF('Aust-Agder'!L4,'Aust-Agder'!L4,"")</f>
        <v>1259</v>
      </c>
      <c r="M146" s="8">
        <f>IF('Aust-Agder'!M4,'Aust-Agder'!M4,"")</f>
        <v>1600</v>
      </c>
      <c r="N146" s="8">
        <f>IF('Aust-Agder'!N4,'Aust-Agder'!N4,"")</f>
        <v>1270</v>
      </c>
      <c r="O146" s="8">
        <f t="shared" si="2"/>
        <v>4624.51</v>
      </c>
    </row>
    <row r="147" spans="1:15" ht="12.75">
      <c r="A147" s="4">
        <v>904</v>
      </c>
      <c r="B147" s="5" t="s">
        <v>141</v>
      </c>
      <c r="C147" s="20">
        <f>'Aust-Agder'!C5</f>
        <v>13399.81</v>
      </c>
      <c r="D147" s="8">
        <f>IF('Aust-Agder'!D5,'Aust-Agder'!D5,"")</f>
      </c>
      <c r="E147" s="8">
        <f>IF('Aust-Agder'!E5,'Aust-Agder'!E5,"")</f>
      </c>
      <c r="F147" s="8">
        <f>IF('Aust-Agder'!F5,'Aust-Agder'!F5,"")</f>
      </c>
      <c r="G147" s="8">
        <f>IF('Aust-Agder'!G5,'Aust-Agder'!G5,"")</f>
        <v>13400</v>
      </c>
      <c r="H147" s="8">
        <f>IF('Aust-Agder'!H5,'Aust-Agder'!H5,"")</f>
      </c>
      <c r="I147" s="8">
        <f>IF('Aust-Agder'!I5,'Aust-Agder'!I5,"")</f>
      </c>
      <c r="J147" s="8">
        <f>IF('Aust-Agder'!J5,'Aust-Agder'!J5,"")</f>
        <v>7150</v>
      </c>
      <c r="K147" s="8">
        <f>IF('Aust-Agder'!K5,'Aust-Agder'!K5,"")</f>
        <v>1500</v>
      </c>
      <c r="L147" s="8">
        <f>IF('Aust-Agder'!L5,'Aust-Agder'!L5,"")</f>
        <v>2600</v>
      </c>
      <c r="M147" s="8">
        <f>IF('Aust-Agder'!M5,'Aust-Agder'!M5,"")</f>
        <v>150</v>
      </c>
      <c r="N147" s="8">
        <f>IF('Aust-Agder'!N5,'Aust-Agder'!N5,"")</f>
        <v>2000</v>
      </c>
      <c r="O147" s="8">
        <f>IF(SUM(D147:H147)&gt;0,C147,"")</f>
        <v>13399.81</v>
      </c>
    </row>
    <row r="148" spans="1:15" ht="12.75">
      <c r="A148" s="4">
        <v>906</v>
      </c>
      <c r="B148" s="5" t="s">
        <v>142</v>
      </c>
      <c r="C148" s="20">
        <f>'Aust-Agder'!C6</f>
        <v>27544.43</v>
      </c>
      <c r="D148" s="8">
        <f>IF('Aust-Agder'!D6,'Aust-Agder'!D6,"")</f>
      </c>
      <c r="E148" s="8">
        <f>IF('Aust-Agder'!E6,'Aust-Agder'!E6,"")</f>
        <v>13980</v>
      </c>
      <c r="F148" s="8">
        <f>IF('Aust-Agder'!F6,'Aust-Agder'!F6,"")</f>
        <v>1400</v>
      </c>
      <c r="G148" s="8">
        <f>IF('Aust-Agder'!G6,'Aust-Agder'!G6,"")</f>
        <v>11444</v>
      </c>
      <c r="H148" s="8">
        <f>IF('Aust-Agder'!H6,'Aust-Agder'!H6,"")</f>
        <v>720</v>
      </c>
      <c r="I148" s="8">
        <f>IF('Aust-Agder'!I6,'Aust-Agder'!I6,"")</f>
        <v>1200</v>
      </c>
      <c r="J148" s="8">
        <f>IF('Aust-Agder'!J6,'Aust-Agder'!J6,"")</f>
        <v>5500</v>
      </c>
      <c r="K148" s="8">
        <f>IF('Aust-Agder'!K6,'Aust-Agder'!K6,"")</f>
        <v>4750</v>
      </c>
      <c r="L148" s="8">
        <f>IF('Aust-Agder'!L6,'Aust-Agder'!L6,"")</f>
        <v>7544</v>
      </c>
      <c r="M148" s="8">
        <f>IF('Aust-Agder'!M6,'Aust-Agder'!M6,"")</f>
        <v>6210</v>
      </c>
      <c r="N148" s="8">
        <f>IF('Aust-Agder'!N6,'Aust-Agder'!N6,"")</f>
        <v>2340</v>
      </c>
      <c r="O148" s="8">
        <f aca="true" t="shared" si="3" ref="O148:O157">IF(SUM(D148:H148)&gt;0,C148,"")</f>
        <v>27544.43</v>
      </c>
    </row>
    <row r="149" spans="1:15" ht="12.75">
      <c r="A149" s="4">
        <v>911</v>
      </c>
      <c r="B149" s="5" t="s">
        <v>143</v>
      </c>
      <c r="C149" s="20">
        <f>'Aust-Agder'!C7</f>
        <v>1690.91</v>
      </c>
      <c r="D149" s="8">
        <f>IF('Aust-Agder'!D7,'Aust-Agder'!D7,"")</f>
      </c>
      <c r="E149" s="8">
        <f>IF('Aust-Agder'!E7,'Aust-Agder'!E7,"")</f>
        <v>1536</v>
      </c>
      <c r="F149" s="8">
        <f>IF('Aust-Agder'!F7,'Aust-Agder'!F7,"")</f>
        <v>155</v>
      </c>
      <c r="G149" s="8">
        <f>IF('Aust-Agder'!G7,'Aust-Agder'!G7,"")</f>
      </c>
      <c r="H149" s="8">
        <f>IF('Aust-Agder'!H7,'Aust-Agder'!H7,"")</f>
      </c>
      <c r="I149" s="8">
        <f>IF('Aust-Agder'!I7,'Aust-Agder'!I7,"")</f>
        <v>100</v>
      </c>
      <c r="J149" s="8">
        <f>IF('Aust-Agder'!J7,'Aust-Agder'!J7,"")</f>
        <v>311</v>
      </c>
      <c r="K149" s="8">
        <f>IF('Aust-Agder'!K7,'Aust-Agder'!K7,"")</f>
        <v>375</v>
      </c>
      <c r="L149" s="8">
        <f>IF('Aust-Agder'!L7,'Aust-Agder'!L7,"")</f>
        <v>200</v>
      </c>
      <c r="M149" s="8">
        <f>IF('Aust-Agder'!M7,'Aust-Agder'!M7,"")</f>
        <v>105</v>
      </c>
      <c r="N149" s="8">
        <f>IF('Aust-Agder'!N7,'Aust-Agder'!N7,"")</f>
        <v>600</v>
      </c>
      <c r="O149" s="8">
        <f t="shared" si="3"/>
        <v>1690.91</v>
      </c>
    </row>
    <row r="150" spans="1:15" ht="12.75">
      <c r="A150" s="4">
        <v>912</v>
      </c>
      <c r="B150" s="5" t="s">
        <v>144</v>
      </c>
      <c r="C150" s="20">
        <f>'Aust-Agder'!C8</f>
        <v>1264.83</v>
      </c>
      <c r="D150" s="8">
        <f>IF('Aust-Agder'!D8,'Aust-Agder'!D8,"")</f>
      </c>
      <c r="E150" s="8">
        <f>IF('Aust-Agder'!E8,'Aust-Agder'!E8,"")</f>
        <v>400</v>
      </c>
      <c r="F150" s="8">
        <f>IF('Aust-Agder'!F8,'Aust-Agder'!F8,"")</f>
      </c>
      <c r="G150" s="8">
        <f>IF('Aust-Agder'!G8,'Aust-Agder'!G8,"")</f>
        <v>790</v>
      </c>
      <c r="H150" s="8">
        <f>IF('Aust-Agder'!H8,'Aust-Agder'!H8,"")</f>
        <v>75</v>
      </c>
      <c r="I150" s="8">
        <f>IF('Aust-Agder'!I8,'Aust-Agder'!I8,"")</f>
        <v>100</v>
      </c>
      <c r="J150" s="8">
        <f>IF('Aust-Agder'!J8,'Aust-Agder'!J8,"")</f>
        <v>200</v>
      </c>
      <c r="K150" s="8">
        <f>IF('Aust-Agder'!K8,'Aust-Agder'!K8,"")</f>
        <v>290</v>
      </c>
      <c r="L150" s="8">
        <f>IF('Aust-Agder'!L8,'Aust-Agder'!L8,"")</f>
      </c>
      <c r="M150" s="8">
        <f>IF('Aust-Agder'!M8,'Aust-Agder'!M8,"")</f>
        <v>150</v>
      </c>
      <c r="N150" s="8">
        <f>IF('Aust-Agder'!N8,'Aust-Agder'!N8,"")</f>
        <v>525</v>
      </c>
      <c r="O150" s="8">
        <f t="shared" si="3"/>
        <v>1264.83</v>
      </c>
    </row>
    <row r="151" spans="1:15" ht="12.75">
      <c r="A151" s="4">
        <v>914</v>
      </c>
      <c r="B151" s="5" t="s">
        <v>145</v>
      </c>
      <c r="C151" s="20">
        <f>'Aust-Agder'!C9</f>
        <v>3979.68</v>
      </c>
      <c r="D151" s="8">
        <f>IF('Aust-Agder'!D9,'Aust-Agder'!D9,"")</f>
      </c>
      <c r="E151" s="8">
        <f>IF('Aust-Agder'!E9,'Aust-Agder'!E9,"")</f>
        <v>2328</v>
      </c>
      <c r="F151" s="8">
        <f>IF('Aust-Agder'!F9,'Aust-Agder'!F9,"")</f>
      </c>
      <c r="G151" s="8">
        <f>IF('Aust-Agder'!G9,'Aust-Agder'!G9,"")</f>
        <v>1652</v>
      </c>
      <c r="H151" s="8">
        <f>IF('Aust-Agder'!H9,'Aust-Agder'!H9,"")</f>
      </c>
      <c r="I151" s="8">
        <f>IF('Aust-Agder'!I9,'Aust-Agder'!I9,"")</f>
      </c>
      <c r="J151" s="8">
        <f>IF('Aust-Agder'!J9,'Aust-Agder'!J9,"")</f>
        <v>1152</v>
      </c>
      <c r="K151" s="8">
        <f>IF('Aust-Agder'!K9,'Aust-Agder'!K9,"")</f>
        <v>375</v>
      </c>
      <c r="L151" s="8">
        <f>IF('Aust-Agder'!L9,'Aust-Agder'!L9,"")</f>
        <v>300</v>
      </c>
      <c r="M151" s="8">
        <f>IF('Aust-Agder'!M9,'Aust-Agder'!M9,"")</f>
        <v>800</v>
      </c>
      <c r="N151" s="8">
        <f>IF('Aust-Agder'!N9,'Aust-Agder'!N9,"")</f>
        <v>1353</v>
      </c>
      <c r="O151" s="8">
        <f t="shared" si="3"/>
        <v>3979.68</v>
      </c>
    </row>
    <row r="152" spans="1:15" ht="12.75">
      <c r="A152" s="4">
        <v>919</v>
      </c>
      <c r="B152" s="5" t="s">
        <v>146</v>
      </c>
      <c r="C152" s="20">
        <f>'Aust-Agder'!C10</f>
        <v>3272.45</v>
      </c>
      <c r="D152" s="8">
        <f>IF('Aust-Agder'!D10,'Aust-Agder'!D10,"")</f>
      </c>
      <c r="E152" s="8">
        <f>IF('Aust-Agder'!E10,'Aust-Agder'!E10,"")</f>
        <v>1952</v>
      </c>
      <c r="F152" s="8">
        <f>IF('Aust-Agder'!F10,'Aust-Agder'!F10,"")</f>
      </c>
      <c r="G152" s="8">
        <f>IF('Aust-Agder'!G10,'Aust-Agder'!G10,"")</f>
        <v>1320</v>
      </c>
      <c r="H152" s="8">
        <f>IF('Aust-Agder'!H10,'Aust-Agder'!H10,"")</f>
      </c>
      <c r="I152" s="8">
        <f>IF('Aust-Agder'!I10,'Aust-Agder'!I10,"")</f>
        <v>105</v>
      </c>
      <c r="J152" s="8">
        <f>IF('Aust-Agder'!J10,'Aust-Agder'!J10,"")</f>
        <v>140</v>
      </c>
      <c r="K152" s="8">
        <f>IF('Aust-Agder'!K10,'Aust-Agder'!K10,"")</f>
        <v>1015</v>
      </c>
      <c r="L152" s="8">
        <f>IF('Aust-Agder'!L10,'Aust-Agder'!L10,"")</f>
        <v>783</v>
      </c>
      <c r="M152" s="8">
        <f>IF('Aust-Agder'!M10,'Aust-Agder'!M10,"")</f>
        <v>830</v>
      </c>
      <c r="N152" s="8">
        <f>IF('Aust-Agder'!N10,'Aust-Agder'!N10,"")</f>
        <v>399</v>
      </c>
      <c r="O152" s="8">
        <f t="shared" si="3"/>
        <v>3272.45</v>
      </c>
    </row>
    <row r="153" spans="1:15" ht="12.75">
      <c r="A153" s="4">
        <v>926</v>
      </c>
      <c r="B153" s="5" t="s">
        <v>147</v>
      </c>
      <c r="C153" s="20">
        <f>'Aust-Agder'!C11</f>
        <v>6230.21</v>
      </c>
      <c r="D153" s="8">
        <f>IF('Aust-Agder'!D11,'Aust-Agder'!D11,"")</f>
      </c>
      <c r="E153" s="8">
        <f>IF('Aust-Agder'!E11,'Aust-Agder'!E11,"")</f>
      </c>
      <c r="F153" s="8">
        <f>IF('Aust-Agder'!F11,'Aust-Agder'!F11,"")</f>
      </c>
      <c r="G153" s="8">
        <f>IF('Aust-Agder'!G11,'Aust-Agder'!G11,"")</f>
        <v>6230</v>
      </c>
      <c r="H153" s="8">
        <f>IF('Aust-Agder'!H11,'Aust-Agder'!H11,"")</f>
      </c>
      <c r="I153" s="8">
        <f>IF('Aust-Agder'!I11,'Aust-Agder'!I11,"")</f>
        <v>2200</v>
      </c>
      <c r="J153" s="8">
        <f>IF('Aust-Agder'!J11,'Aust-Agder'!J11,"")</f>
        <v>2230</v>
      </c>
      <c r="K153" s="8">
        <f>IF('Aust-Agder'!K11,'Aust-Agder'!K11,"")</f>
        <v>1800</v>
      </c>
      <c r="L153" s="8">
        <f>IF('Aust-Agder'!L11,'Aust-Agder'!L11,"")</f>
      </c>
      <c r="M153" s="8">
        <f>IF('Aust-Agder'!M11,'Aust-Agder'!M11,"")</f>
      </c>
      <c r="N153" s="8">
        <f>IF('Aust-Agder'!N11,'Aust-Agder'!N11,"")</f>
      </c>
      <c r="O153" s="8">
        <f t="shared" si="3"/>
        <v>6230.21</v>
      </c>
    </row>
    <row r="154" spans="1:15" ht="12.75">
      <c r="A154" s="4">
        <v>928</v>
      </c>
      <c r="B154" s="5" t="s">
        <v>148</v>
      </c>
      <c r="C154" s="20">
        <f>'Aust-Agder'!C12</f>
        <v>3075.18</v>
      </c>
      <c r="D154" s="8">
        <f>IF('Aust-Agder'!D12,'Aust-Agder'!D12,"")</f>
      </c>
      <c r="E154" s="8">
        <f>IF('Aust-Agder'!E12,'Aust-Agder'!E12,"")</f>
        <v>1100</v>
      </c>
      <c r="F154" s="8">
        <f>IF('Aust-Agder'!F12,'Aust-Agder'!F12,"")</f>
        <v>1515</v>
      </c>
      <c r="G154" s="8">
        <f>IF('Aust-Agder'!G12,'Aust-Agder'!G12,"")</f>
        <v>80</v>
      </c>
      <c r="H154" s="8">
        <f>IF('Aust-Agder'!H12,'Aust-Agder'!H12,"")</f>
        <v>380</v>
      </c>
      <c r="I154" s="8">
        <f>IF('Aust-Agder'!I12,'Aust-Agder'!I12,"")</f>
        <v>150</v>
      </c>
      <c r="J154" s="8">
        <f>IF('Aust-Agder'!J12,'Aust-Agder'!J12,"")</f>
        <v>1515</v>
      </c>
      <c r="K154" s="8">
        <f>IF('Aust-Agder'!K12,'Aust-Agder'!K12,"")</f>
        <v>350</v>
      </c>
      <c r="L154" s="8">
        <f>IF('Aust-Agder'!L12,'Aust-Agder'!L12,"")</f>
        <v>250</v>
      </c>
      <c r="M154" s="8">
        <f>IF('Aust-Agder'!M12,'Aust-Agder'!M12,"")</f>
        <v>410</v>
      </c>
      <c r="N154" s="8">
        <f>IF('Aust-Agder'!N12,'Aust-Agder'!N12,"")</f>
        <v>400</v>
      </c>
      <c r="O154" s="8">
        <f t="shared" si="3"/>
        <v>3075.18</v>
      </c>
    </row>
    <row r="155" spans="1:15" ht="12.75">
      <c r="A155" s="4">
        <v>929</v>
      </c>
      <c r="B155" s="5" t="s">
        <v>149</v>
      </c>
      <c r="C155" s="20">
        <f>'Aust-Agder'!C13</f>
        <v>1225.91</v>
      </c>
      <c r="D155" s="8">
        <f>IF('Aust-Agder'!D13,'Aust-Agder'!D13,"")</f>
      </c>
      <c r="E155" s="8">
        <f>IF('Aust-Agder'!E13,'Aust-Agder'!E13,"")</f>
        <v>1226</v>
      </c>
      <c r="F155" s="8">
        <f>IF('Aust-Agder'!F13,'Aust-Agder'!F13,"")</f>
      </c>
      <c r="G155" s="8">
        <f>IF('Aust-Agder'!G13,'Aust-Agder'!G13,"")</f>
      </c>
      <c r="H155" s="8">
        <f>IF('Aust-Agder'!H13,'Aust-Agder'!H13,"")</f>
      </c>
      <c r="I155" s="8">
        <f>IF('Aust-Agder'!I13,'Aust-Agder'!I13,"")</f>
      </c>
      <c r="J155" s="8">
        <f>IF('Aust-Agder'!J13,'Aust-Agder'!J13,"")</f>
        <v>239</v>
      </c>
      <c r="K155" s="8">
        <f>IF('Aust-Agder'!K13,'Aust-Agder'!K13,"")</f>
        <v>297</v>
      </c>
      <c r="L155" s="8">
        <f>IF('Aust-Agder'!L13,'Aust-Agder'!L13,"")</f>
        <v>110</v>
      </c>
      <c r="M155" s="8">
        <f>IF('Aust-Agder'!M13,'Aust-Agder'!M13,"")</f>
        <v>207</v>
      </c>
      <c r="N155" s="8">
        <f>IF('Aust-Agder'!N13,'Aust-Agder'!N13,"")</f>
        <v>373</v>
      </c>
      <c r="O155" s="8">
        <f t="shared" si="3"/>
        <v>1225.91</v>
      </c>
    </row>
    <row r="156" spans="1:15" ht="12.75">
      <c r="A156" s="4">
        <v>935</v>
      </c>
      <c r="B156" s="5" t="s">
        <v>150</v>
      </c>
      <c r="C156" s="20">
        <f>'Aust-Agder'!C14</f>
        <v>815.93</v>
      </c>
      <c r="D156" s="8">
        <f>IF('Aust-Agder'!D14,'Aust-Agder'!D14,"")</f>
      </c>
      <c r="E156" s="8">
        <f>IF('Aust-Agder'!E14,'Aust-Agder'!E14,"")</f>
      </c>
      <c r="F156" s="8">
        <f>IF('Aust-Agder'!F14,'Aust-Agder'!F14,"")</f>
      </c>
      <c r="G156" s="8">
        <f>IF('Aust-Agder'!G14,'Aust-Agder'!G14,"")</f>
        <v>816</v>
      </c>
      <c r="H156" s="8">
        <f>IF('Aust-Agder'!H14,'Aust-Agder'!H14,"")</f>
      </c>
      <c r="I156" s="8">
        <f>IF('Aust-Agder'!I14,'Aust-Agder'!I14,"")</f>
      </c>
      <c r="J156" s="8">
        <f>IF('Aust-Agder'!J14,'Aust-Agder'!J14,"")</f>
        <v>816</v>
      </c>
      <c r="K156" s="8">
        <f>IF('Aust-Agder'!K14,'Aust-Agder'!K14,"")</f>
      </c>
      <c r="L156" s="8">
        <f>IF('Aust-Agder'!L14,'Aust-Agder'!L14,"")</f>
      </c>
      <c r="M156" s="8">
        <f>IF('Aust-Agder'!M14,'Aust-Agder'!M14,"")</f>
      </c>
      <c r="N156" s="8">
        <f>IF('Aust-Agder'!N14,'Aust-Agder'!N14,"")</f>
      </c>
      <c r="O156" s="8">
        <f t="shared" si="3"/>
        <v>815.93</v>
      </c>
    </row>
    <row r="157" spans="1:15" ht="12.75">
      <c r="A157" s="4">
        <v>937</v>
      </c>
      <c r="B157" s="5" t="s">
        <v>151</v>
      </c>
      <c r="C157" s="20">
        <f>'Aust-Agder'!C15</f>
        <v>2247.84</v>
      </c>
      <c r="D157" s="8">
        <f>IF('Aust-Agder'!D15,'Aust-Agder'!D15,"")</f>
      </c>
      <c r="E157" s="8">
        <f>IF('Aust-Agder'!E15,'Aust-Agder'!E15,"")</f>
        <v>1298</v>
      </c>
      <c r="F157" s="8">
        <f>IF('Aust-Agder'!F15,'Aust-Agder'!F15,"")</f>
        <v>470</v>
      </c>
      <c r="G157" s="8">
        <f>IF('Aust-Agder'!G15,'Aust-Agder'!G15,"")</f>
        <v>325</v>
      </c>
      <c r="H157" s="8">
        <f>IF('Aust-Agder'!H15,'Aust-Agder'!H15,"")</f>
        <v>155</v>
      </c>
      <c r="I157" s="8">
        <f>IF('Aust-Agder'!I15,'Aust-Agder'!I15,"")</f>
        <v>50</v>
      </c>
      <c r="J157" s="8">
        <f>IF('Aust-Agder'!J15,'Aust-Agder'!J15,"")</f>
        <v>485</v>
      </c>
      <c r="K157" s="8">
        <f>IF('Aust-Agder'!K15,'Aust-Agder'!K15,"")</f>
        <v>500</v>
      </c>
      <c r="L157" s="8">
        <f>IF('Aust-Agder'!L15,'Aust-Agder'!L15,"")</f>
        <v>1100</v>
      </c>
      <c r="M157" s="8">
        <f>IF('Aust-Agder'!M15,'Aust-Agder'!M15,"")</f>
        <v>113</v>
      </c>
      <c r="N157" s="8">
        <f>IF('Aust-Agder'!N15,'Aust-Agder'!N15,"")</f>
      </c>
      <c r="O157" s="8">
        <f t="shared" si="3"/>
        <v>2247.84</v>
      </c>
    </row>
    <row r="158" spans="1:15" ht="12.75">
      <c r="A158" s="4">
        <v>938</v>
      </c>
      <c r="B158" s="5" t="s">
        <v>152</v>
      </c>
      <c r="C158" s="20">
        <f>'Aust-Agder'!C16</f>
        <v>830.69</v>
      </c>
      <c r="D158" s="8">
        <f>IF('Aust-Agder'!D16,'Aust-Agder'!D16,"")</f>
      </c>
      <c r="E158" s="8">
        <f>IF('Aust-Agder'!E16,'Aust-Agder'!E16,"")</f>
        <v>290</v>
      </c>
      <c r="F158" s="8">
        <f>IF('Aust-Agder'!F16,'Aust-Agder'!F16,"")</f>
        <v>105</v>
      </c>
      <c r="G158" s="8">
        <f>IF('Aust-Agder'!G16,'Aust-Agder'!G16,"")</f>
        <v>436</v>
      </c>
      <c r="H158" s="8">
        <f>IF('Aust-Agder'!H16,'Aust-Agder'!H16,"")</f>
      </c>
      <c r="I158" s="8">
        <f>IF('Aust-Agder'!I16,'Aust-Agder'!I16,"")</f>
        <v>105</v>
      </c>
      <c r="J158" s="8">
        <f>IF('Aust-Agder'!J16,'Aust-Agder'!J16,"")</f>
        <v>260</v>
      </c>
      <c r="K158" s="8">
        <f>IF('Aust-Agder'!K16,'Aust-Agder'!K16,"")</f>
        <v>460</v>
      </c>
      <c r="L158" s="8">
        <f>IF('Aust-Agder'!L16,'Aust-Agder'!L16,"")</f>
      </c>
      <c r="M158" s="8">
        <f>IF('Aust-Agder'!M16,'Aust-Agder'!M16,"")</f>
      </c>
      <c r="N158" s="8">
        <f>IF('Aust-Agder'!N16,'Aust-Agder'!N16,"")</f>
        <v>6</v>
      </c>
      <c r="O158" s="8">
        <f>IF(SUM(D158:H158)&gt;0,C158,"")</f>
        <v>830.69</v>
      </c>
    </row>
    <row r="159" spans="1:15" ht="12.75">
      <c r="A159" s="4">
        <v>940</v>
      </c>
      <c r="B159" s="5" t="s">
        <v>153</v>
      </c>
      <c r="C159" s="20">
        <f>'Aust-Agder'!C17</f>
        <v>884.37</v>
      </c>
      <c r="D159" s="8">
        <f>IF('Aust-Agder'!D17,'Aust-Agder'!D17,"")</f>
      </c>
      <c r="E159" s="8">
        <f>IF('Aust-Agder'!E17,'Aust-Agder'!E17,"")</f>
        <v>284</v>
      </c>
      <c r="F159" s="8">
        <f>IF('Aust-Agder'!F17,'Aust-Agder'!F17,"")</f>
      </c>
      <c r="G159" s="8">
        <f>IF('Aust-Agder'!G17,'Aust-Agder'!G17,"")</f>
        <v>200</v>
      </c>
      <c r="H159" s="8">
        <f>IF('Aust-Agder'!H17,'Aust-Agder'!H17,"")</f>
        <v>400</v>
      </c>
      <c r="I159" s="8">
        <f>IF('Aust-Agder'!I17,'Aust-Agder'!I17,"")</f>
        <v>184</v>
      </c>
      <c r="J159" s="8">
        <f>IF('Aust-Agder'!J17,'Aust-Agder'!J17,"")</f>
        <v>100</v>
      </c>
      <c r="K159" s="8">
        <f>IF('Aust-Agder'!K17,'Aust-Agder'!K17,"")</f>
      </c>
      <c r="L159" s="8">
        <f>IF('Aust-Agder'!L17,'Aust-Agder'!L17,"")</f>
      </c>
      <c r="M159" s="8">
        <f>IF('Aust-Agder'!M17,'Aust-Agder'!M17,"")</f>
      </c>
      <c r="N159" s="8">
        <f>IF('Aust-Agder'!N17,'Aust-Agder'!N17,"")</f>
        <v>600</v>
      </c>
      <c r="O159" s="8">
        <f aca="true" t="shared" si="4" ref="O159:O222">IF(SUM(D159:H159)&gt;0,C159,"")</f>
        <v>884.37</v>
      </c>
    </row>
    <row r="160" spans="1:15" ht="12.75">
      <c r="A160" s="4">
        <v>941</v>
      </c>
      <c r="B160" s="5" t="s">
        <v>154</v>
      </c>
      <c r="C160" s="20">
        <f>'Aust-Agder'!C18</f>
        <v>622.69</v>
      </c>
      <c r="D160" s="8">
        <f>IF('Aust-Agder'!D18,'Aust-Agder'!D18,"")</f>
      </c>
      <c r="E160" s="8">
        <f>IF('Aust-Agder'!E18,'Aust-Agder'!E18,"")</f>
      </c>
      <c r="F160" s="8">
        <f>IF('Aust-Agder'!F18,'Aust-Agder'!F18,"")</f>
        <v>623</v>
      </c>
      <c r="G160" s="8">
        <f>IF('Aust-Agder'!G18,'Aust-Agder'!G18,"")</f>
      </c>
      <c r="H160" s="8">
        <f>IF('Aust-Agder'!H18,'Aust-Agder'!H18,"")</f>
      </c>
      <c r="I160" s="8">
        <f>IF('Aust-Agder'!I18,'Aust-Agder'!I18,"")</f>
      </c>
      <c r="J160" s="8">
        <f>IF('Aust-Agder'!J18,'Aust-Agder'!J18,"")</f>
        <v>623</v>
      </c>
      <c r="K160" s="8">
        <f>IF('Aust-Agder'!K18,'Aust-Agder'!K18,"")</f>
      </c>
      <c r="L160" s="8">
        <f>IF('Aust-Agder'!L18,'Aust-Agder'!L18,"")</f>
      </c>
      <c r="M160" s="8">
        <f>IF('Aust-Agder'!M18,'Aust-Agder'!M18,"")</f>
      </c>
      <c r="N160" s="8">
        <f>IF('Aust-Agder'!N18,'Aust-Agder'!N18,"")</f>
      </c>
      <c r="O160" s="8">
        <f t="shared" si="4"/>
        <v>622.69</v>
      </c>
    </row>
    <row r="161" spans="1:15" ht="12.75">
      <c r="A161" s="4">
        <v>1001</v>
      </c>
      <c r="B161" s="5" t="s">
        <v>155</v>
      </c>
      <c r="C161" s="20">
        <f>'Vest-Agder'!C4</f>
        <v>53393.91</v>
      </c>
      <c r="D161" s="8">
        <f>IF('Vest-Agder'!D4&gt;0,'Vest-Agder'!D4,"")</f>
        <v>1000</v>
      </c>
      <c r="E161" s="8">
        <f>IF('Vest-Agder'!E4&gt;0,'Vest-Agder'!E4,"")</f>
        <v>38629</v>
      </c>
      <c r="F161" s="8">
        <f>IF('Vest-Agder'!F4&gt;0,'Vest-Agder'!F4,"")</f>
        <v>13765</v>
      </c>
      <c r="G161" s="8">
        <f>IF('Vest-Agder'!G4&gt;0,'Vest-Agder'!G4,"")</f>
      </c>
      <c r="H161" s="8">
        <f>IF('Vest-Agder'!H4&gt;0,'Vest-Agder'!H4,"")</f>
      </c>
      <c r="I161" s="8">
        <f>IF('Vest-Agder'!I4&gt;0,'Vest-Agder'!I4,"")</f>
      </c>
      <c r="J161" s="8">
        <f>IF('Vest-Agder'!J4&gt;0,'Vest-Agder'!J4,"")</f>
        <v>8000</v>
      </c>
      <c r="K161" s="8">
        <f>IF('Vest-Agder'!K4&gt;0,'Vest-Agder'!K4,"")</f>
        <v>18340</v>
      </c>
      <c r="L161" s="8">
        <f>IF('Vest-Agder'!L4&gt;0,'Vest-Agder'!L4,"")</f>
        <v>1500</v>
      </c>
      <c r="M161" s="8">
        <f>IF('Vest-Agder'!M4&gt;0,'Vest-Agder'!M4,"")</f>
        <v>22680</v>
      </c>
      <c r="N161" s="8">
        <f>IF('Vest-Agder'!N4&gt;0,'Vest-Agder'!N4,"")</f>
        <v>2880</v>
      </c>
      <c r="O161" s="8">
        <f t="shared" si="4"/>
        <v>53393.91</v>
      </c>
    </row>
    <row r="162" spans="1:15" ht="12.75">
      <c r="A162" s="4">
        <v>1002</v>
      </c>
      <c r="B162" s="5" t="s">
        <v>156</v>
      </c>
      <c r="C162" s="20">
        <f>'Vest-Agder'!C5</f>
        <v>9687.85</v>
      </c>
      <c r="D162" s="8">
        <f>IF('Vest-Agder'!D5&gt;0,'Vest-Agder'!D5,"")</f>
      </c>
      <c r="E162" s="8">
        <f>IF('Vest-Agder'!E5&gt;0,'Vest-Agder'!E5,"")</f>
        <v>3648</v>
      </c>
      <c r="F162" s="8">
        <f>IF('Vest-Agder'!F5&gt;0,'Vest-Agder'!F5,"")</f>
        <v>5540</v>
      </c>
      <c r="G162" s="8">
        <f>IF('Vest-Agder'!G5&gt;0,'Vest-Agder'!G5,"")</f>
        <v>400</v>
      </c>
      <c r="H162" s="8">
        <f>IF('Vest-Agder'!H5&gt;0,'Vest-Agder'!H5,"")</f>
        <v>100</v>
      </c>
      <c r="I162" s="8">
        <f>IF('Vest-Agder'!I5&gt;0,'Vest-Agder'!I5,"")</f>
      </c>
      <c r="J162" s="8">
        <f>IF('Vest-Agder'!J5&gt;0,'Vest-Agder'!J5,"")</f>
        <v>2070</v>
      </c>
      <c r="K162" s="8">
        <f>IF('Vest-Agder'!K5&gt;0,'Vest-Agder'!K5,"")</f>
        <v>1400</v>
      </c>
      <c r="L162" s="8">
        <f>IF('Vest-Agder'!L5&gt;0,'Vest-Agder'!L5,"")</f>
        <v>4600</v>
      </c>
      <c r="M162" s="8">
        <f>IF('Vest-Agder'!M5&gt;0,'Vest-Agder'!M5,"")</f>
        <v>1230</v>
      </c>
      <c r="N162" s="8">
        <f>IF('Vest-Agder'!N5&gt;0,'Vest-Agder'!N5,"")</f>
        <v>388</v>
      </c>
      <c r="O162" s="8">
        <f t="shared" si="4"/>
        <v>9687.85</v>
      </c>
    </row>
    <row r="163" spans="1:15" ht="12.75">
      <c r="A163" s="4">
        <v>1003</v>
      </c>
      <c r="B163" s="5" t="s">
        <v>157</v>
      </c>
      <c r="C163" s="20">
        <f>'Vest-Agder'!C6</f>
        <v>6310.06</v>
      </c>
      <c r="D163" s="8" t="str">
        <f>IF('Vest-Agder'!D6&gt;0,'Vest-Agder'!D6,"")</f>
        <v> </v>
      </c>
      <c r="E163" s="8">
        <f>IF('Vest-Agder'!E6&gt;0,'Vest-Agder'!E6,"")</f>
        <v>2130</v>
      </c>
      <c r="F163" s="8">
        <f>IF('Vest-Agder'!F6&gt;0,'Vest-Agder'!F6,"")</f>
        <v>500</v>
      </c>
      <c r="G163" s="8">
        <f>IF('Vest-Agder'!G6&gt;0,'Vest-Agder'!G6,"")</f>
        <v>2870</v>
      </c>
      <c r="H163" s="8">
        <f>IF('Vest-Agder'!H6&gt;0,'Vest-Agder'!H6,"")</f>
        <v>810</v>
      </c>
      <c r="I163" s="8">
        <f>IF('Vest-Agder'!I6&gt;0,'Vest-Agder'!I6,"")</f>
        <v>110</v>
      </c>
      <c r="J163" s="8">
        <f>IF('Vest-Agder'!J6&gt;0,'Vest-Agder'!J6,"")</f>
        <v>2580</v>
      </c>
      <c r="K163" s="8">
        <f>IF('Vest-Agder'!K6&gt;0,'Vest-Agder'!K6,"")</f>
        <v>930</v>
      </c>
      <c r="L163" s="8">
        <f>IF('Vest-Agder'!L6&gt;0,'Vest-Agder'!L6,"")</f>
      </c>
      <c r="M163" s="8">
        <f>IF('Vest-Agder'!M6&gt;0,'Vest-Agder'!M6,"")</f>
      </c>
      <c r="N163" s="8">
        <f>IF('Vest-Agder'!N6&gt;0,'Vest-Agder'!N6,"")</f>
        <v>2690</v>
      </c>
      <c r="O163" s="8">
        <f t="shared" si="4"/>
        <v>6310.06</v>
      </c>
    </row>
    <row r="164" spans="1:15" ht="12.75">
      <c r="A164" s="4">
        <v>1004</v>
      </c>
      <c r="B164" s="5" t="s">
        <v>158</v>
      </c>
      <c r="C164" s="20">
        <f>'Vest-Agder'!C7</f>
        <v>5989.99</v>
      </c>
      <c r="D164" s="8">
        <f>IF('Vest-Agder'!D7&gt;0,'Vest-Agder'!D7,"")</f>
      </c>
      <c r="E164" s="8">
        <f>IF('Vest-Agder'!E7&gt;0,'Vest-Agder'!E7,"")</f>
        <v>3645</v>
      </c>
      <c r="F164" s="8">
        <f>IF('Vest-Agder'!F7&gt;0,'Vest-Agder'!F7,"")</f>
        <v>325</v>
      </c>
      <c r="G164" s="8">
        <f>IF('Vest-Agder'!G7&gt;0,'Vest-Agder'!G7,"")</f>
        <v>1510</v>
      </c>
      <c r="H164" s="8">
        <f>IF('Vest-Agder'!H7&gt;0,'Vest-Agder'!H7,"")</f>
        <v>510</v>
      </c>
      <c r="I164" s="8">
        <f>IF('Vest-Agder'!I7&gt;0,'Vest-Agder'!I7,"")</f>
        <v>495</v>
      </c>
      <c r="J164" s="8">
        <f>IF('Vest-Agder'!J7&gt;0,'Vest-Agder'!J7,"")</f>
        <v>2175</v>
      </c>
      <c r="K164" s="8">
        <f>IF('Vest-Agder'!K7&gt;0,'Vest-Agder'!K7,"")</f>
        <v>875</v>
      </c>
      <c r="L164" s="8">
        <f>IF('Vest-Agder'!L7&gt;0,'Vest-Agder'!L7,"")</f>
        <v>1100</v>
      </c>
      <c r="M164" s="8">
        <f>IF('Vest-Agder'!M7&gt;0,'Vest-Agder'!M7,"")</f>
        <v>820</v>
      </c>
      <c r="N164" s="8">
        <f>IF('Vest-Agder'!N7&gt;0,'Vest-Agder'!N7,"")</f>
        <v>525</v>
      </c>
      <c r="O164" s="8">
        <f t="shared" si="4"/>
        <v>5989.99</v>
      </c>
    </row>
    <row r="165" spans="1:15" ht="12.75">
      <c r="A165" s="4">
        <v>1014</v>
      </c>
      <c r="B165" s="5" t="s">
        <v>159</v>
      </c>
      <c r="C165" s="20">
        <f>'Vest-Agder'!C8</f>
        <v>8622.98</v>
      </c>
      <c r="D165" s="8">
        <f>IF('Vest-Agder'!D8&gt;0,'Vest-Agder'!D8,"")</f>
      </c>
      <c r="E165" s="8">
        <f>IF('Vest-Agder'!E8&gt;0,'Vest-Agder'!E8,"")</f>
        <v>250</v>
      </c>
      <c r="F165" s="8">
        <f>IF('Vest-Agder'!F8&gt;0,'Vest-Agder'!F8,"")</f>
        <v>1110</v>
      </c>
      <c r="G165" s="8">
        <f>IF('Vest-Agder'!G8&gt;0,'Vest-Agder'!G8,"")</f>
        <v>4853</v>
      </c>
      <c r="H165" s="8">
        <f>IF('Vest-Agder'!H8&gt;0,'Vest-Agder'!H8,"")</f>
        <v>2410</v>
      </c>
      <c r="I165" s="8">
        <f>IF('Vest-Agder'!I8&gt;0,'Vest-Agder'!I8,"")</f>
      </c>
      <c r="J165" s="8">
        <f>IF('Vest-Agder'!J8&gt;0,'Vest-Agder'!J8,"")</f>
        <v>2550</v>
      </c>
      <c r="K165" s="8">
        <f>IF('Vest-Agder'!K8&gt;0,'Vest-Agder'!K8,"")</f>
        <v>1000</v>
      </c>
      <c r="L165" s="8">
        <f>IF('Vest-Agder'!L8&gt;0,'Vest-Agder'!L8,"")</f>
        <v>4023</v>
      </c>
      <c r="M165" s="8">
        <f>IF('Vest-Agder'!M8&gt;0,'Vest-Agder'!M8,"")</f>
      </c>
      <c r="N165" s="8">
        <f>IF('Vest-Agder'!N8&gt;0,'Vest-Agder'!N8,"")</f>
        <v>1050</v>
      </c>
      <c r="O165" s="8">
        <f t="shared" si="4"/>
        <v>8622.98</v>
      </c>
    </row>
    <row r="166" spans="1:15" ht="12.75">
      <c r="A166" s="4">
        <v>1017</v>
      </c>
      <c r="B166" s="5" t="s">
        <v>160</v>
      </c>
      <c r="C166" s="20">
        <f>'Vest-Agder'!C9</f>
        <v>3861.59</v>
      </c>
      <c r="D166" s="8">
        <f>IF('Vest-Agder'!D9&gt;0,'Vest-Agder'!D9,"")</f>
      </c>
      <c r="E166" s="8">
        <f>IF('Vest-Agder'!E9&gt;0,'Vest-Agder'!E9,"")</f>
        <v>3862</v>
      </c>
      <c r="F166" s="8">
        <f>IF('Vest-Agder'!F9&gt;0,'Vest-Agder'!F9,"")</f>
      </c>
      <c r="G166" s="8">
        <f>IF('Vest-Agder'!G9&gt;0,'Vest-Agder'!G9,"")</f>
      </c>
      <c r="H166" s="8">
        <f>IF('Vest-Agder'!H9&gt;0,'Vest-Agder'!H9,"")</f>
      </c>
      <c r="I166" s="8">
        <f>IF('Vest-Agder'!I9&gt;0,'Vest-Agder'!I9,"")</f>
      </c>
      <c r="J166" s="8">
        <f>IF('Vest-Agder'!J9&gt;0,'Vest-Agder'!J9,"")</f>
        <v>2381</v>
      </c>
      <c r="K166" s="8">
        <f>IF('Vest-Agder'!K9&gt;0,'Vest-Agder'!K9,"")</f>
      </c>
      <c r="L166" s="8">
        <f>IF('Vest-Agder'!L9&gt;0,'Vest-Agder'!L9,"")</f>
      </c>
      <c r="M166" s="8">
        <f>IF('Vest-Agder'!M9&gt;0,'Vest-Agder'!M9,"")</f>
        <v>1481</v>
      </c>
      <c r="N166" s="8">
        <f>IF('Vest-Agder'!N9&gt;0,'Vest-Agder'!N9,"")</f>
      </c>
      <c r="O166" s="8">
        <f t="shared" si="4"/>
        <v>3861.59</v>
      </c>
    </row>
    <row r="167" spans="1:15" ht="12.75">
      <c r="A167" s="4">
        <v>1018</v>
      </c>
      <c r="B167" s="5" t="s">
        <v>161</v>
      </c>
      <c r="C167" s="20">
        <f>'Vest-Agder'!C10</f>
        <v>6849.54</v>
      </c>
      <c r="D167" s="8">
        <f>IF('Vest-Agder'!D10&gt;0,'Vest-Agder'!D10,"")</f>
      </c>
      <c r="E167" s="8">
        <f>IF('Vest-Agder'!E10&gt;0,'Vest-Agder'!E10,"")</f>
      </c>
      <c r="F167" s="8">
        <f>IF('Vest-Agder'!F10&gt;0,'Vest-Agder'!F10,"")</f>
      </c>
      <c r="G167" s="8">
        <f>IF('Vest-Agder'!G10&gt;0,'Vest-Agder'!G10,"")</f>
        <v>5473</v>
      </c>
      <c r="H167" s="8">
        <f>IF('Vest-Agder'!H10&gt;0,'Vest-Agder'!H10,"")</f>
        <v>1377</v>
      </c>
      <c r="I167" s="8">
        <f>IF('Vest-Agder'!I10&gt;0,'Vest-Agder'!I10,"")</f>
        <v>650</v>
      </c>
      <c r="J167" s="8">
        <f>IF('Vest-Agder'!J10&gt;0,'Vest-Agder'!J10,"")</f>
        <v>2800</v>
      </c>
      <c r="K167" s="8">
        <f>IF('Vest-Agder'!K10&gt;0,'Vest-Agder'!K10,"")</f>
        <v>600</v>
      </c>
      <c r="L167" s="8">
        <f>IF('Vest-Agder'!L10&gt;0,'Vest-Agder'!L10,"")</f>
        <v>2180</v>
      </c>
      <c r="M167" s="8">
        <f>IF('Vest-Agder'!M10&gt;0,'Vest-Agder'!M10,"")</f>
        <v>620</v>
      </c>
      <c r="N167" s="8">
        <f>IF('Vest-Agder'!N10&gt;0,'Vest-Agder'!N10,"")</f>
      </c>
      <c r="O167" s="8">
        <f t="shared" si="4"/>
        <v>6849.54</v>
      </c>
    </row>
    <row r="168" spans="1:15" ht="12.75">
      <c r="A168" s="4">
        <v>1021</v>
      </c>
      <c r="B168" s="5" t="s">
        <v>162</v>
      </c>
      <c r="C168" s="20">
        <f>'Vest-Agder'!C11</f>
        <v>1464.12</v>
      </c>
      <c r="D168" s="8" t="str">
        <f>IF('Vest-Agder'!D11&gt;0,'Vest-Agder'!D11,"")</f>
        <v> </v>
      </c>
      <c r="E168" s="8" t="str">
        <f>IF('Vest-Agder'!E11&gt;0,'Vest-Agder'!E11,"")</f>
        <v> </v>
      </c>
      <c r="F168" s="8">
        <f>IF('Vest-Agder'!F11&gt;0,'Vest-Agder'!F11,"")</f>
        <v>1464</v>
      </c>
      <c r="G168" s="8" t="str">
        <f>IF('Vest-Agder'!G11&gt;0,'Vest-Agder'!G11,"")</f>
        <v> </v>
      </c>
      <c r="H168" s="8" t="str">
        <f>IF('Vest-Agder'!H11&gt;0,'Vest-Agder'!H11,"")</f>
        <v> </v>
      </c>
      <c r="I168" s="8" t="str">
        <f>IF('Vest-Agder'!I11&gt;0,'Vest-Agder'!I11,"")</f>
        <v> </v>
      </c>
      <c r="J168" s="8">
        <f>IF('Vest-Agder'!J11&gt;0,'Vest-Agder'!J11,"")</f>
        <v>1464</v>
      </c>
      <c r="K168" s="8">
        <f>IF('Vest-Agder'!K11&gt;0,'Vest-Agder'!K11,"")</f>
      </c>
      <c r="L168" s="8">
        <f>IF('Vest-Agder'!L11&gt;0,'Vest-Agder'!L11,"")</f>
      </c>
      <c r="M168" s="8">
        <f>IF('Vest-Agder'!M11&gt;0,'Vest-Agder'!M11,"")</f>
      </c>
      <c r="N168" s="8">
        <f>IF('Vest-Agder'!N11&gt;0,'Vest-Agder'!N11,"")</f>
      </c>
      <c r="O168" s="8">
        <f t="shared" si="4"/>
        <v>1464.12</v>
      </c>
    </row>
    <row r="169" spans="1:15" ht="12.75">
      <c r="A169" s="4">
        <v>1026</v>
      </c>
      <c r="B169" s="5" t="s">
        <v>163</v>
      </c>
      <c r="C169" s="20">
        <f>'Vest-Agder'!C12</f>
        <v>603.23</v>
      </c>
      <c r="D169" s="8">
        <f>IF('Vest-Agder'!D12&gt;0,'Vest-Agder'!D12,"")</f>
      </c>
      <c r="E169" s="8">
        <f>IF('Vest-Agder'!E12&gt;0,'Vest-Agder'!E12,"")</f>
        <v>433</v>
      </c>
      <c r="F169" s="8">
        <f>IF('Vest-Agder'!F12&gt;0,'Vest-Agder'!F12,"")</f>
      </c>
      <c r="G169" s="8">
        <f>IF('Vest-Agder'!G12&gt;0,'Vest-Agder'!G12,"")</f>
        <v>170</v>
      </c>
      <c r="H169" s="8">
        <f>IF('Vest-Agder'!H12&gt;0,'Vest-Agder'!H12,"")</f>
      </c>
      <c r="I169" s="8">
        <f>IF('Vest-Agder'!I12&gt;0,'Vest-Agder'!I12,"")</f>
      </c>
      <c r="J169" s="8">
        <f>IF('Vest-Agder'!J12&gt;0,'Vest-Agder'!J12,"")</f>
        <v>170</v>
      </c>
      <c r="K169" s="8">
        <f>IF('Vest-Agder'!K12&gt;0,'Vest-Agder'!K12,"")</f>
      </c>
      <c r="L169" s="8">
        <f>IF('Vest-Agder'!L12&gt;0,'Vest-Agder'!L12,"")</f>
        <v>433</v>
      </c>
      <c r="M169" s="8">
        <f>IF('Vest-Agder'!M12&gt;0,'Vest-Agder'!M12,"")</f>
      </c>
      <c r="N169" s="8">
        <f>IF('Vest-Agder'!N12&gt;0,'Vest-Agder'!N12,"")</f>
      </c>
      <c r="O169" s="8">
        <f t="shared" si="4"/>
        <v>603.23</v>
      </c>
    </row>
    <row r="170" spans="1:15" ht="12.75">
      <c r="A170" s="4">
        <v>1027</v>
      </c>
      <c r="B170" s="5" t="s">
        <v>164</v>
      </c>
      <c r="C170" s="20">
        <f>'Vest-Agder'!C13</f>
        <v>1084.33</v>
      </c>
      <c r="D170" s="8">
        <f>IF('Vest-Agder'!D13&gt;0,'Vest-Agder'!D13,"")</f>
        <v>634</v>
      </c>
      <c r="E170" s="8">
        <f>IF('Vest-Agder'!E13&gt;0,'Vest-Agder'!E13,"")</f>
        <v>450</v>
      </c>
      <c r="F170" s="8">
        <f>IF('Vest-Agder'!F13&gt;0,'Vest-Agder'!F13,"")</f>
      </c>
      <c r="G170" s="8">
        <f>IF('Vest-Agder'!G13&gt;0,'Vest-Agder'!G13,"")</f>
      </c>
      <c r="H170" s="8">
        <f>IF('Vest-Agder'!H13&gt;0,'Vest-Agder'!H13,"")</f>
      </c>
      <c r="I170" s="8">
        <f>IF('Vest-Agder'!I13&gt;0,'Vest-Agder'!I13,"")</f>
      </c>
      <c r="J170" s="8">
        <f>IF('Vest-Agder'!J13&gt;0,'Vest-Agder'!J13,"")</f>
        <v>734</v>
      </c>
      <c r="K170" s="8">
        <f>IF('Vest-Agder'!K13&gt;0,'Vest-Agder'!K13,"")</f>
      </c>
      <c r="L170" s="8">
        <f>IF('Vest-Agder'!L13&gt;0,'Vest-Agder'!L13,"")</f>
      </c>
      <c r="M170" s="8">
        <f>IF('Vest-Agder'!M13&gt;0,'Vest-Agder'!M13,"")</f>
      </c>
      <c r="N170" s="8">
        <f>IF('Vest-Agder'!N13&gt;0,'Vest-Agder'!N13,"")</f>
        <v>350</v>
      </c>
      <c r="O170" s="8">
        <f t="shared" si="4"/>
        <v>1084.33</v>
      </c>
    </row>
    <row r="171" spans="1:15" ht="12.75">
      <c r="A171" s="4">
        <v>1029</v>
      </c>
      <c r="B171" s="5" t="s">
        <v>165</v>
      </c>
      <c r="C171" s="20">
        <f>'Vest-Agder'!C14</f>
        <v>3101.35</v>
      </c>
      <c r="D171" s="8">
        <f>IF('Vest-Agder'!D14&gt;0,'Vest-Agder'!D14,"")</f>
      </c>
      <c r="E171" s="8">
        <f>IF('Vest-Agder'!E14&gt;0,'Vest-Agder'!E14,"")</f>
        <v>2400</v>
      </c>
      <c r="F171" s="8">
        <f>IF('Vest-Agder'!F14&gt;0,'Vest-Agder'!F14,"")</f>
        <v>200</v>
      </c>
      <c r="G171" s="8">
        <f>IF('Vest-Agder'!G14&gt;0,'Vest-Agder'!G14,"")</f>
        <v>500</v>
      </c>
      <c r="H171" s="8">
        <f>IF('Vest-Agder'!H14&gt;0,'Vest-Agder'!H14,"")</f>
      </c>
      <c r="I171" s="8">
        <f>IF('Vest-Agder'!I14&gt;0,'Vest-Agder'!I14,"")</f>
      </c>
      <c r="J171" s="8">
        <f>IF('Vest-Agder'!J14&gt;0,'Vest-Agder'!J14,"")</f>
        <v>1300</v>
      </c>
      <c r="K171" s="8">
        <f>IF('Vest-Agder'!K14&gt;0,'Vest-Agder'!K14,"")</f>
      </c>
      <c r="L171" s="8">
        <f>IF('Vest-Agder'!L14&gt;0,'Vest-Agder'!L14,"")</f>
        <v>1500</v>
      </c>
      <c r="M171" s="8">
        <f>IF('Vest-Agder'!M14&gt;0,'Vest-Agder'!M14,"")</f>
      </c>
      <c r="N171" s="8">
        <f>IF('Vest-Agder'!N14&gt;0,'Vest-Agder'!N14,"")</f>
        <v>300</v>
      </c>
      <c r="O171" s="8">
        <f t="shared" si="4"/>
        <v>3101.35</v>
      </c>
    </row>
    <row r="172" spans="1:15" ht="12.75">
      <c r="A172" s="4">
        <v>1032</v>
      </c>
      <c r="B172" s="5" t="s">
        <v>166</v>
      </c>
      <c r="C172" s="20">
        <f>'Vest-Agder'!C15</f>
        <v>5097.56</v>
      </c>
      <c r="D172" s="8">
        <f>IF('Vest-Agder'!D15&gt;0,'Vest-Agder'!D15,"")</f>
      </c>
      <c r="E172" s="8">
        <f>IF('Vest-Agder'!E15&gt;0,'Vest-Agder'!E15,"")</f>
        <v>2918</v>
      </c>
      <c r="F172" s="8">
        <f>IF('Vest-Agder'!F15&gt;0,'Vest-Agder'!F15,"")</f>
        <v>2180</v>
      </c>
      <c r="G172" s="8">
        <f>IF('Vest-Agder'!G15&gt;0,'Vest-Agder'!G15,"")</f>
      </c>
      <c r="H172" s="8">
        <f>IF('Vest-Agder'!H15&gt;0,'Vest-Agder'!H15,"")</f>
      </c>
      <c r="I172" s="8">
        <f>IF('Vest-Agder'!I15&gt;0,'Vest-Agder'!I15,"")</f>
        <v>435</v>
      </c>
      <c r="J172" s="8">
        <f>IF('Vest-Agder'!J15&gt;0,'Vest-Agder'!J15,"")</f>
        <v>1660</v>
      </c>
      <c r="K172" s="8">
        <f>IF('Vest-Agder'!K15&gt;0,'Vest-Agder'!K15,"")</f>
        <v>930</v>
      </c>
      <c r="L172" s="8">
        <f>IF('Vest-Agder'!L15&gt;0,'Vest-Agder'!L15,"")</f>
        <v>1000</v>
      </c>
      <c r="M172" s="8">
        <f>IF('Vest-Agder'!M15&gt;0,'Vest-Agder'!M15,"")</f>
      </c>
      <c r="N172" s="8">
        <f>IF('Vest-Agder'!N15&gt;0,'Vest-Agder'!N15,"")</f>
        <v>1073</v>
      </c>
      <c r="O172" s="8">
        <f t="shared" si="4"/>
        <v>5097.56</v>
      </c>
    </row>
    <row r="173" spans="1:15" ht="12.75">
      <c r="A173" s="4">
        <v>1034</v>
      </c>
      <c r="B173" s="5" t="s">
        <v>167</v>
      </c>
      <c r="C173" s="20">
        <f>'Vest-Agder'!C16</f>
        <v>1081.65</v>
      </c>
      <c r="D173" s="8">
        <f>IF('Vest-Agder'!D16&gt;0,'Vest-Agder'!D16,"")</f>
      </c>
      <c r="E173" s="8">
        <f>IF('Vest-Agder'!E16&gt;0,'Vest-Agder'!E16,"")</f>
        <v>1082</v>
      </c>
      <c r="F173" s="8">
        <f>IF('Vest-Agder'!F16&gt;0,'Vest-Agder'!F16,"")</f>
      </c>
      <c r="G173" s="8">
        <f>IF('Vest-Agder'!G16&gt;0,'Vest-Agder'!G16,"")</f>
      </c>
      <c r="H173" s="8">
        <f>IF('Vest-Agder'!H16&gt;0,'Vest-Agder'!H16,"")</f>
      </c>
      <c r="I173" s="8">
        <f>IF('Vest-Agder'!I16&gt;0,'Vest-Agder'!I16,"")</f>
      </c>
      <c r="J173" s="8">
        <f>IF('Vest-Agder'!J16&gt;0,'Vest-Agder'!J16,"")</f>
      </c>
      <c r="K173" s="8">
        <f>IF('Vest-Agder'!K16&gt;0,'Vest-Agder'!K16,"")</f>
      </c>
      <c r="L173" s="8">
        <f>IF('Vest-Agder'!L16&gt;0,'Vest-Agder'!L16,"")</f>
      </c>
      <c r="M173" s="8">
        <f>IF('Vest-Agder'!M16&gt;0,'Vest-Agder'!M16,"")</f>
      </c>
      <c r="N173" s="8">
        <f>IF('Vest-Agder'!N16&gt;0,'Vest-Agder'!N16,"")</f>
        <v>1082</v>
      </c>
      <c r="O173" s="8">
        <f t="shared" si="4"/>
        <v>1081.65</v>
      </c>
    </row>
    <row r="174" spans="1:15" ht="12.75">
      <c r="A174" s="4">
        <v>1037</v>
      </c>
      <c r="B174" s="5" t="s">
        <v>168</v>
      </c>
      <c r="C174" s="20">
        <f>'Vest-Agder'!C17</f>
        <v>3807.24</v>
      </c>
      <c r="D174" s="8">
        <f>IF('Vest-Agder'!D17&gt;0,'Vest-Agder'!D17,"")</f>
      </c>
      <c r="E174" s="8">
        <f>IF('Vest-Agder'!E17&gt;0,'Vest-Agder'!E17,"")</f>
        <v>937</v>
      </c>
      <c r="F174" s="8">
        <f>IF('Vest-Agder'!F17&gt;0,'Vest-Agder'!F17,"")</f>
        <v>772</v>
      </c>
      <c r="G174" s="8">
        <f>IF('Vest-Agder'!G17&gt;0,'Vest-Agder'!G17,"")</f>
        <v>1900</v>
      </c>
      <c r="H174" s="8">
        <f>IF('Vest-Agder'!H17&gt;0,'Vest-Agder'!H17,"")</f>
        <v>198</v>
      </c>
      <c r="I174" s="8">
        <f>IF('Vest-Agder'!I17&gt;0,'Vest-Agder'!I17,"")</f>
        <v>265</v>
      </c>
      <c r="J174" s="8">
        <f>IF('Vest-Agder'!J17&gt;0,'Vest-Agder'!J17,"")</f>
        <v>842</v>
      </c>
      <c r="K174" s="8">
        <f>IF('Vest-Agder'!K17&gt;0,'Vest-Agder'!K17,"")</f>
        <v>435</v>
      </c>
      <c r="L174" s="8">
        <f>IF('Vest-Agder'!L17&gt;0,'Vest-Agder'!L17,"")</f>
        <v>1500</v>
      </c>
      <c r="M174" s="8">
        <f>IF('Vest-Agder'!M17&gt;0,'Vest-Agder'!M17,"")</f>
        <v>765</v>
      </c>
      <c r="N174" s="8">
        <f>IF('Vest-Agder'!N17&gt;0,'Vest-Agder'!N17,"")</f>
      </c>
      <c r="O174" s="8">
        <f>IF(SUM(D174:H174)&gt;0,C174,"")</f>
        <v>3807.24</v>
      </c>
    </row>
    <row r="175" spans="1:15" ht="12.75">
      <c r="A175" s="4">
        <v>1046</v>
      </c>
      <c r="B175" s="5" t="s">
        <v>169</v>
      </c>
      <c r="C175" s="20">
        <f>'Vest-Agder'!C18</f>
        <v>1168.21</v>
      </c>
      <c r="D175" s="8">
        <f>IF('Vest-Agder'!D18&gt;0,'Vest-Agder'!D18,"")</f>
      </c>
      <c r="E175" s="8">
        <f>IF('Vest-Agder'!E18&gt;0,'Vest-Agder'!E18,"")</f>
        <v>568</v>
      </c>
      <c r="F175" s="8">
        <f>IF('Vest-Agder'!F18&gt;0,'Vest-Agder'!F18,"")</f>
        <v>600</v>
      </c>
      <c r="G175" s="8">
        <f>IF('Vest-Agder'!G18&gt;0,'Vest-Agder'!G18,"")</f>
      </c>
      <c r="H175" s="8">
        <f>IF('Vest-Agder'!H18&gt;0,'Vest-Agder'!H18,"")</f>
      </c>
      <c r="I175" s="8">
        <f>IF('Vest-Agder'!I18&gt;0,'Vest-Agder'!I18,"")</f>
      </c>
      <c r="J175" s="8">
        <f>IF('Vest-Agder'!J18&gt;0,'Vest-Agder'!J18,"")</f>
        <v>418</v>
      </c>
      <c r="K175" s="8">
        <f>IF('Vest-Agder'!K18&gt;0,'Vest-Agder'!K18,"")</f>
      </c>
      <c r="L175" s="8">
        <f>IF('Vest-Agder'!L18&gt;0,'Vest-Agder'!L18,"")</f>
        <v>750</v>
      </c>
      <c r="M175" s="8">
        <f>IF('Vest-Agder'!M18&gt;0,'Vest-Agder'!M18,"")</f>
      </c>
      <c r="N175" s="8">
        <f>IF('Vest-Agder'!N18&gt;0,'Vest-Agder'!N18,"")</f>
      </c>
      <c r="O175" s="8">
        <f t="shared" si="4"/>
        <v>1168.21</v>
      </c>
    </row>
    <row r="176" spans="1:15" ht="12.75">
      <c r="A176" s="4">
        <v>1101</v>
      </c>
      <c r="B176" s="5" t="s">
        <v>170</v>
      </c>
      <c r="C176" s="20">
        <f>Rogaland!C4</f>
        <v>9319.48</v>
      </c>
      <c r="D176" s="8">
        <f>IF(Rogaland!D4&gt;0,Rogaland!D4,"")</f>
      </c>
      <c r="E176" s="8">
        <f>IF(Rogaland!E4&gt;0,Rogaland!E4,"")</f>
        <v>4684</v>
      </c>
      <c r="F176" s="8">
        <f>IF(Rogaland!F4&gt;0,Rogaland!F4,"")</f>
        <v>1300</v>
      </c>
      <c r="G176" s="8">
        <f>IF(Rogaland!G4&gt;0,Rogaland!G4,"")</f>
        <v>3335</v>
      </c>
      <c r="H176" s="8">
        <f>IF(Rogaland!H4&gt;0,Rogaland!H4,"")</f>
      </c>
      <c r="I176" s="8">
        <f>IF(Rogaland!I4&gt;0,Rogaland!I4,"")</f>
      </c>
      <c r="J176" s="8">
        <f>IF(Rogaland!J4&gt;0,Rogaland!J4,"")</f>
        <v>1350</v>
      </c>
      <c r="K176" s="8">
        <f>IF(Rogaland!K4&gt;0,Rogaland!K4,"")</f>
        <v>225</v>
      </c>
      <c r="L176" s="8">
        <f>IF(Rogaland!L4&gt;0,Rogaland!L4,"")</f>
        <v>2590</v>
      </c>
      <c r="M176" s="8">
        <f>IF(Rogaland!M4&gt;0,Rogaland!M4,"")</f>
        <v>675</v>
      </c>
      <c r="N176" s="8">
        <f>IF(Rogaland!N4&gt;0,Rogaland!N4,"")</f>
        <v>4479</v>
      </c>
      <c r="O176" s="8">
        <f t="shared" si="4"/>
        <v>9319.48</v>
      </c>
    </row>
    <row r="177" spans="1:15" ht="12.75">
      <c r="A177" s="4">
        <v>1102</v>
      </c>
      <c r="B177" s="5" t="s">
        <v>171</v>
      </c>
      <c r="C177" s="20">
        <f>Rogaland!C5</f>
        <v>42131.9</v>
      </c>
      <c r="D177" s="8">
        <f>IF(Rogaland!D5&gt;0,Rogaland!D5,"")</f>
      </c>
      <c r="E177" s="8">
        <f>IF(Rogaland!E5&gt;0,Rogaland!E5,"")</f>
        <v>24182</v>
      </c>
      <c r="F177" s="8">
        <f>IF(Rogaland!F5&gt;0,Rogaland!F5,"")</f>
        <v>5370</v>
      </c>
      <c r="G177" s="8">
        <f>IF(Rogaland!G5&gt;0,Rogaland!G5,"")</f>
        <v>10163</v>
      </c>
      <c r="H177" s="8">
        <f>IF(Rogaland!H5&gt;0,Rogaland!H5,"")</f>
        <v>2417</v>
      </c>
      <c r="I177" s="8">
        <f>IF(Rogaland!I5&gt;0,Rogaland!I5,"")</f>
      </c>
      <c r="J177" s="8">
        <f>IF(Rogaland!J5&gt;0,Rogaland!J5,"")</f>
        <v>11500</v>
      </c>
      <c r="K177" s="8">
        <f>IF(Rogaland!K5&gt;0,Rogaland!K5,"")</f>
        <v>11500</v>
      </c>
      <c r="L177" s="8">
        <f>IF(Rogaland!L5&gt;0,Rogaland!L5,"")</f>
      </c>
      <c r="M177" s="8">
        <f>IF(Rogaland!M5&gt;0,Rogaland!M5,"")</f>
        <v>7350</v>
      </c>
      <c r="N177" s="8">
        <f>IF(Rogaland!N5&gt;0,Rogaland!N5,"")</f>
        <v>11782</v>
      </c>
      <c r="O177" s="8">
        <f t="shared" si="4"/>
        <v>42131.9</v>
      </c>
    </row>
    <row r="178" spans="1:15" ht="12.75">
      <c r="A178" s="4">
        <v>1103</v>
      </c>
      <c r="B178" s="5" t="s">
        <v>172</v>
      </c>
      <c r="C178" s="20">
        <f>Rogaland!C6</f>
        <v>80984.64</v>
      </c>
      <c r="D178" s="8">
        <f>IF(Rogaland!D6&gt;0,Rogaland!D6,"")</f>
      </c>
      <c r="E178" s="8">
        <f>IF(Rogaland!E6&gt;0,Rogaland!E6,"")</f>
        <v>41000</v>
      </c>
      <c r="F178" s="8">
        <f>IF(Rogaland!F6&gt;0,Rogaland!F6,"")</f>
        <v>12000</v>
      </c>
      <c r="G178" s="8">
        <f>IF(Rogaland!G6&gt;0,Rogaland!G6,"")</f>
        <v>25550</v>
      </c>
      <c r="H178" s="8">
        <f>IF(Rogaland!H6&gt;0,Rogaland!H6,"")</f>
        <v>2450</v>
      </c>
      <c r="I178" s="8">
        <f>IF(Rogaland!I6&gt;0,Rogaland!I6,"")</f>
        <v>7000</v>
      </c>
      <c r="J178" s="8">
        <f>IF(Rogaland!J6&gt;0,Rogaland!J6,"")</f>
        <v>12500</v>
      </c>
      <c r="K178" s="8">
        <f>IF(Rogaland!K6&gt;0,Rogaland!K6,"")</f>
        <v>5000</v>
      </c>
      <c r="L178" s="8">
        <f>IF(Rogaland!L6&gt;0,Rogaland!L6,"")</f>
      </c>
      <c r="M178" s="8">
        <f>IF(Rogaland!M6&gt;0,Rogaland!M6,"")</f>
        <v>29000</v>
      </c>
      <c r="N178" s="8">
        <f>IF(Rogaland!N6&gt;0,Rogaland!N6,"")</f>
        <v>27500</v>
      </c>
      <c r="O178" s="8">
        <f t="shared" si="4"/>
        <v>80984.64</v>
      </c>
    </row>
    <row r="179" spans="1:15" ht="12.75">
      <c r="A179" s="4">
        <v>1106</v>
      </c>
      <c r="B179" s="5" t="s">
        <v>173</v>
      </c>
      <c r="C179" s="20">
        <f>Rogaland!C7</f>
        <v>22303.94</v>
      </c>
      <c r="D179" s="8">
        <f>IF(Rogaland!D7&gt;0,Rogaland!D7,"")</f>
      </c>
      <c r="E179" s="8">
        <f>IF(Rogaland!E7&gt;0,Rogaland!E7,"")</f>
        <v>7354</v>
      </c>
      <c r="F179" s="8">
        <f>IF(Rogaland!F7&gt;0,Rogaland!F7,"")</f>
        <v>2000</v>
      </c>
      <c r="G179" s="8">
        <f>IF(Rogaland!G7&gt;0,Rogaland!G7,"")</f>
        <v>12950</v>
      </c>
      <c r="H179" s="8">
        <f>IF(Rogaland!H7&gt;0,Rogaland!H7,"")</f>
      </c>
      <c r="I179" s="8">
        <f>IF(Rogaland!I7&gt;0,Rogaland!I7,"")</f>
      </c>
      <c r="J179" s="8">
        <f>IF(Rogaland!J7&gt;0,Rogaland!J7,"")</f>
        <v>4700</v>
      </c>
      <c r="K179" s="8">
        <f>IF(Rogaland!K7&gt;0,Rogaland!K7,"")</f>
        <v>10050</v>
      </c>
      <c r="L179" s="8">
        <f>IF(Rogaland!L7&gt;0,Rogaland!L7,"")</f>
      </c>
      <c r="M179" s="8">
        <f>IF(Rogaland!M7&gt;0,Rogaland!M7,"")</f>
        <v>4200</v>
      </c>
      <c r="N179" s="8">
        <f>IF(Rogaland!N7&gt;0,Rogaland!N7,"")</f>
        <v>3354</v>
      </c>
      <c r="O179" s="8">
        <f t="shared" si="4"/>
        <v>22303.94</v>
      </c>
    </row>
    <row r="180" spans="1:15" ht="12.75">
      <c r="A180" s="4">
        <v>1111</v>
      </c>
      <c r="B180" s="5" t="s">
        <v>174</v>
      </c>
      <c r="C180" s="20">
        <f>Rogaland!C8</f>
        <v>2182.75</v>
      </c>
      <c r="D180" s="8">
        <f>IF(Rogaland!D8&gt;0,Rogaland!D8,"")</f>
      </c>
      <c r="E180" s="8">
        <f>IF(Rogaland!E8&gt;0,Rogaland!E8,"")</f>
      </c>
      <c r="F180" s="8">
        <f>IF(Rogaland!F8&gt;0,Rogaland!F8,"")</f>
      </c>
      <c r="G180" s="8">
        <f>IF(Rogaland!G8&gt;0,Rogaland!G8,"")</f>
        <v>2183</v>
      </c>
      <c r="H180" s="8">
        <f>IF(Rogaland!H8&gt;0,Rogaland!H8,"")</f>
      </c>
      <c r="I180" s="8">
        <f>IF(Rogaland!I8&gt;0,Rogaland!I8,"")</f>
      </c>
      <c r="J180" s="8">
        <f>IF(Rogaland!J8&gt;0,Rogaland!J8,"")</f>
        <v>2183</v>
      </c>
      <c r="K180" s="8">
        <f>IF(Rogaland!K8&gt;0,Rogaland!K8,"")</f>
      </c>
      <c r="L180" s="8">
        <f>IF(Rogaland!L8&gt;0,Rogaland!L8,"")</f>
      </c>
      <c r="M180" s="8">
        <f>IF(Rogaland!M8&gt;0,Rogaland!M8,"")</f>
      </c>
      <c r="N180" s="8">
        <f>IF(Rogaland!N8&gt;0,Rogaland!N8,"")</f>
      </c>
      <c r="O180" s="8">
        <f t="shared" si="4"/>
        <v>2182.75</v>
      </c>
    </row>
    <row r="181" spans="1:15" ht="12.75">
      <c r="A181" s="4">
        <v>1112</v>
      </c>
      <c r="B181" s="5" t="s">
        <v>175</v>
      </c>
      <c r="C181" s="20">
        <f>Rogaland!C9</f>
        <v>2102.9</v>
      </c>
      <c r="D181" s="8">
        <f>IF(Rogaland!D9&gt;0,Rogaland!D9,"")</f>
      </c>
      <c r="E181" s="8">
        <f>IF(Rogaland!E9&gt;0,Rogaland!E9,"")</f>
      </c>
      <c r="F181" s="8">
        <f>IF(Rogaland!F9&gt;0,Rogaland!F9,"")</f>
        <v>2103</v>
      </c>
      <c r="G181" s="8">
        <f>IF(Rogaland!G9&gt;0,Rogaland!G9,"")</f>
      </c>
      <c r="H181" s="8">
        <f>IF(Rogaland!H9&gt;0,Rogaland!H9,"")</f>
      </c>
      <c r="I181" s="8">
        <f>IF(Rogaland!I9&gt;0,Rogaland!I9,"")</f>
      </c>
      <c r="J181" s="8">
        <f>IF(Rogaland!J9&gt;0,Rogaland!J9,"")</f>
      </c>
      <c r="K181" s="8">
        <f>IF(Rogaland!K9&gt;0,Rogaland!K9,"")</f>
        <v>2103</v>
      </c>
      <c r="L181" s="8">
        <f>IF(Rogaland!L9&gt;0,Rogaland!L9,"")</f>
      </c>
      <c r="M181" s="8">
        <f>IF(Rogaland!M9&gt;0,Rogaland!M9,"")</f>
      </c>
      <c r="N181" s="8">
        <f>IF(Rogaland!N9&gt;0,Rogaland!N9,"")</f>
      </c>
      <c r="O181" s="8">
        <f t="shared" si="4"/>
        <v>2102.9</v>
      </c>
    </row>
    <row r="182" spans="1:15" ht="12.75">
      <c r="A182" s="4">
        <v>1114</v>
      </c>
      <c r="B182" s="5" t="s">
        <v>176</v>
      </c>
      <c r="C182" s="20">
        <f>Rogaland!C10</f>
        <v>1727.82</v>
      </c>
      <c r="D182" s="8">
        <f>IF(Rogaland!D10&gt;0,Rogaland!D10,"")</f>
      </c>
      <c r="E182" s="8">
        <f>IF(Rogaland!E10&gt;0,Rogaland!E10,"")</f>
      </c>
      <c r="F182" s="8">
        <f>IF(Rogaland!F10&gt;0,Rogaland!F10,"")</f>
        <v>1728</v>
      </c>
      <c r="G182" s="8">
        <f>IF(Rogaland!G10&gt;0,Rogaland!G10,"")</f>
      </c>
      <c r="H182" s="8">
        <f>IF(Rogaland!H10&gt;0,Rogaland!H10,"")</f>
      </c>
      <c r="I182" s="8">
        <f>IF(Rogaland!I10&gt;0,Rogaland!I10,"")</f>
      </c>
      <c r="J182" s="8">
        <f>IF(Rogaland!J10&gt;0,Rogaland!J10,"")</f>
      </c>
      <c r="K182" s="8">
        <f>IF(Rogaland!K10&gt;0,Rogaland!K10,"")</f>
      </c>
      <c r="L182" s="8">
        <f>IF(Rogaland!L10&gt;0,Rogaland!L10,"")</f>
      </c>
      <c r="M182" s="8">
        <f>IF(Rogaland!M10&gt;0,Rogaland!M10,"")</f>
        <v>1728</v>
      </c>
      <c r="N182" s="8">
        <f>IF(Rogaland!N10&gt;0,Rogaland!N10,"")</f>
      </c>
      <c r="O182" s="8">
        <f t="shared" si="4"/>
        <v>1727.82</v>
      </c>
    </row>
    <row r="183" spans="1:15" ht="12.75">
      <c r="A183" s="4">
        <v>1119</v>
      </c>
      <c r="B183" s="5" t="s">
        <v>177</v>
      </c>
      <c r="C183" s="20">
        <f>Rogaland!C11</f>
        <v>10506.47</v>
      </c>
      <c r="D183" s="8">
        <f>IF(Rogaland!D11&gt;0,Rogaland!D11,"")</f>
      </c>
      <c r="E183" s="8">
        <f>IF(Rogaland!E11&gt;0,Rogaland!E11,"")</f>
        <v>7406</v>
      </c>
      <c r="F183" s="8">
        <f>IF(Rogaland!F11&gt;0,Rogaland!F11,"")</f>
        <v>500</v>
      </c>
      <c r="G183" s="8">
        <f>IF(Rogaland!G11&gt;0,Rogaland!G11,"")</f>
        <v>2600</v>
      </c>
      <c r="H183" s="8">
        <f>IF(Rogaland!H11&gt;0,Rogaland!H11,"")</f>
      </c>
      <c r="I183" s="8">
        <f>IF(Rogaland!I11&gt;0,Rogaland!I11,"")</f>
      </c>
      <c r="J183" s="8">
        <f>IF(Rogaland!J11&gt;0,Rogaland!J11,"")</f>
        <v>6400</v>
      </c>
      <c r="K183" s="8">
        <f>IF(Rogaland!K11&gt;0,Rogaland!K11,"")</f>
      </c>
      <c r="L183" s="8">
        <f>IF(Rogaland!L11&gt;0,Rogaland!L11,"")</f>
        <v>2000</v>
      </c>
      <c r="M183" s="8">
        <f>IF(Rogaland!M11&gt;0,Rogaland!M11,"")</f>
      </c>
      <c r="N183" s="8">
        <f>IF(Rogaland!N11&gt;0,Rogaland!N11,"")</f>
        <v>2106</v>
      </c>
      <c r="O183" s="8">
        <f t="shared" si="4"/>
        <v>10506.47</v>
      </c>
    </row>
    <row r="184" spans="1:15" ht="12.75">
      <c r="A184" s="4">
        <v>1120</v>
      </c>
      <c r="B184" s="5" t="s">
        <v>178</v>
      </c>
      <c r="C184" s="20">
        <f>Rogaland!C12</f>
        <v>10846</v>
      </c>
      <c r="D184" s="8">
        <f>IF(Rogaland!D12&gt;0,Rogaland!D12,"")</f>
      </c>
      <c r="E184" s="8">
        <f>IF(Rogaland!E12&gt;0,Rogaland!E12,"")</f>
        <v>4463</v>
      </c>
      <c r="F184" s="8">
        <f>IF(Rogaland!F12&gt;0,Rogaland!F12,"")</f>
        <v>5156</v>
      </c>
      <c r="G184" s="8">
        <f>IF(Rogaland!G12&gt;0,Rogaland!G12,"")</f>
        <v>600</v>
      </c>
      <c r="H184" s="8">
        <f>IF(Rogaland!H12&gt;0,Rogaland!H12,"")</f>
        <v>627</v>
      </c>
      <c r="I184" s="8">
        <f>IF(Rogaland!I12&gt;0,Rogaland!I12,"")</f>
        <v>80</v>
      </c>
      <c r="J184" s="8">
        <f>IF(Rogaland!J12&gt;0,Rogaland!J12,"")</f>
        <v>6349</v>
      </c>
      <c r="K184" s="8">
        <f>IF(Rogaland!K12&gt;0,Rogaland!K12,"")</f>
        <v>200</v>
      </c>
      <c r="L184" s="8">
        <f>IF(Rogaland!L12&gt;0,Rogaland!L12,"")</f>
        <v>1850</v>
      </c>
      <c r="M184" s="8">
        <f>IF(Rogaland!M12&gt;0,Rogaland!M12,"")</f>
        <v>627</v>
      </c>
      <c r="N184" s="8">
        <f>IF(Rogaland!N12&gt;0,Rogaland!N12,"")</f>
        <v>1720</v>
      </c>
      <c r="O184" s="8">
        <f t="shared" si="4"/>
        <v>10846</v>
      </c>
    </row>
    <row r="185" spans="1:15" ht="12.75">
      <c r="A185" s="4">
        <v>1121</v>
      </c>
      <c r="B185" s="5" t="s">
        <v>179</v>
      </c>
      <c r="C185" s="20">
        <f>Rogaland!C13</f>
        <v>10515.19</v>
      </c>
      <c r="D185" s="8">
        <f>IF(Rogaland!D13&gt;0,Rogaland!D13,"")</f>
      </c>
      <c r="E185" s="8">
        <f>IF(Rogaland!E13&gt;0,Rogaland!E13,"")</f>
        <v>8500</v>
      </c>
      <c r="F185" s="8">
        <f>IF(Rogaland!F13&gt;0,Rogaland!F13,"")</f>
        <v>500</v>
      </c>
      <c r="G185" s="8">
        <f>IF(Rogaland!G13&gt;0,Rogaland!G13,"")</f>
        <v>1000</v>
      </c>
      <c r="H185" s="8">
        <f>IF(Rogaland!H13&gt;0,Rogaland!H13,"")</f>
        <v>500</v>
      </c>
      <c r="I185" s="8">
        <f>IF(Rogaland!I13&gt;0,Rogaland!I13,"")</f>
        <v>700</v>
      </c>
      <c r="J185" s="8">
        <f>IF(Rogaland!J13&gt;0,Rogaland!J13,"")</f>
      </c>
      <c r="K185" s="8">
        <f>IF(Rogaland!K13&gt;0,Rogaland!K13,"")</f>
        <v>300</v>
      </c>
      <c r="L185" s="8">
        <f>IF(Rogaland!L13&gt;0,Rogaland!L13,"")</f>
      </c>
      <c r="M185" s="8">
        <f>IF(Rogaland!M13&gt;0,Rogaland!M13,"")</f>
        <v>700</v>
      </c>
      <c r="N185" s="8">
        <f>IF(Rogaland!N13&gt;0,Rogaland!N13,"")</f>
        <v>8800</v>
      </c>
      <c r="O185" s="8">
        <f t="shared" si="4"/>
        <v>10515.19</v>
      </c>
    </row>
    <row r="186" spans="1:15" ht="12.75">
      <c r="A186" s="4">
        <v>1122</v>
      </c>
      <c r="B186" s="5" t="s">
        <v>180</v>
      </c>
      <c r="C186" s="20">
        <f>Rogaland!C14</f>
        <v>6636.83</v>
      </c>
      <c r="D186" s="8">
        <f>IF(Rogaland!D14&gt;0,Rogaland!D14,"")</f>
      </c>
      <c r="E186" s="8">
        <f>IF(Rogaland!E14&gt;0,Rogaland!E14,"")</f>
        <v>4550</v>
      </c>
      <c r="F186" s="8">
        <f>IF(Rogaland!F14&gt;0,Rogaland!F14,"")</f>
        <v>1000</v>
      </c>
      <c r="G186" s="8">
        <f>IF(Rogaland!G14&gt;0,Rogaland!G14,"")</f>
        <v>900</v>
      </c>
      <c r="H186" s="8">
        <f>IF(Rogaland!H14&gt;0,Rogaland!H14,"")</f>
        <v>150</v>
      </c>
      <c r="I186" s="8">
        <f>IF(Rogaland!I14&gt;0,Rogaland!I14,"")</f>
      </c>
      <c r="J186" s="8">
        <f>IF(Rogaland!J14&gt;0,Rogaland!J14,"")</f>
        <v>3700</v>
      </c>
      <c r="K186" s="8">
        <f>IF(Rogaland!K14&gt;0,Rogaland!K14,"")</f>
      </c>
      <c r="L186" s="8">
        <f>IF(Rogaland!L14&gt;0,Rogaland!L14,"")</f>
        <v>500</v>
      </c>
      <c r="M186" s="8">
        <f>IF(Rogaland!M14&gt;0,Rogaland!M14,"")</f>
      </c>
      <c r="N186" s="8">
        <f>IF(Rogaland!N14&gt;0,Rogaland!N14,"")</f>
        <v>2400</v>
      </c>
      <c r="O186" s="8">
        <f t="shared" si="4"/>
        <v>6636.83</v>
      </c>
    </row>
    <row r="187" spans="1:15" ht="12.75">
      <c r="A187" s="4">
        <v>1124</v>
      </c>
      <c r="B187" s="5" t="s">
        <v>181</v>
      </c>
      <c r="C187" s="20">
        <f>Rogaland!C15</f>
        <v>14610.29</v>
      </c>
      <c r="D187" s="8">
        <f>IF(Rogaland!D15&gt;0,Rogaland!D15,"")</f>
        <v>10</v>
      </c>
      <c r="E187" s="8">
        <f>IF(Rogaland!E15&gt;0,Rogaland!E15,"")</f>
        <v>2700</v>
      </c>
      <c r="F187" s="8">
        <f>IF(Rogaland!F15&gt;0,Rogaland!F15,"")</f>
        <v>2240</v>
      </c>
      <c r="G187" s="8">
        <f>IF(Rogaland!G15&gt;0,Rogaland!G15,"")</f>
        <v>9660</v>
      </c>
      <c r="H187" s="8">
        <f>IF(Rogaland!H15&gt;0,Rogaland!H15,"")</f>
      </c>
      <c r="I187" s="8">
        <f>IF(Rogaland!I15&gt;0,Rogaland!I15,"")</f>
        <v>900</v>
      </c>
      <c r="J187" s="8">
        <f>IF(Rogaland!J15&gt;0,Rogaland!J15,"")</f>
        <v>3400</v>
      </c>
      <c r="K187" s="8">
        <f>IF(Rogaland!K15&gt;0,Rogaland!K15,"")</f>
        <v>500</v>
      </c>
      <c r="L187" s="8">
        <f>IF(Rogaland!L15&gt;0,Rogaland!L15,"")</f>
        <v>1000</v>
      </c>
      <c r="M187" s="8">
        <f>IF(Rogaland!M15&gt;0,Rogaland!M15,"")</f>
        <v>8100</v>
      </c>
      <c r="N187" s="8">
        <f>IF(Rogaland!N15&gt;0,Rogaland!N15,"")</f>
        <v>700</v>
      </c>
      <c r="O187" s="8">
        <f t="shared" si="4"/>
        <v>14610.29</v>
      </c>
    </row>
    <row r="188" spans="1:15" ht="12.75">
      <c r="A188" s="4">
        <v>1127</v>
      </c>
      <c r="B188" s="5" t="s">
        <v>182</v>
      </c>
      <c r="C188" s="20">
        <f>Rogaland!C16</f>
        <v>6538.87</v>
      </c>
      <c r="D188" s="8">
        <f>IF(Rogaland!D16&gt;0,Rogaland!D16,"")</f>
      </c>
      <c r="E188" s="8">
        <f>IF(Rogaland!E16&gt;0,Rogaland!E16,"")</f>
        <v>250</v>
      </c>
      <c r="F188" s="8">
        <f>IF(Rogaland!F16&gt;0,Rogaland!F16,"")</f>
        <v>6289</v>
      </c>
      <c r="G188" s="8">
        <f>IF(Rogaland!G16&gt;0,Rogaland!G16,"")</f>
      </c>
      <c r="H188" s="8">
        <f>IF(Rogaland!H16&gt;0,Rogaland!H16,"")</f>
      </c>
      <c r="I188" s="8">
        <f>IF(Rogaland!I16&gt;0,Rogaland!I16,"")</f>
      </c>
      <c r="J188" s="8">
        <f>IF(Rogaland!J16&gt;0,Rogaland!J16,"")</f>
        <v>6289</v>
      </c>
      <c r="K188" s="8">
        <f>IF(Rogaland!K16&gt;0,Rogaland!K16,"")</f>
      </c>
      <c r="L188" s="8">
        <f>IF(Rogaland!L16&gt;0,Rogaland!L16,"")</f>
      </c>
      <c r="M188" s="8">
        <f>IF(Rogaland!M16&gt;0,Rogaland!M16,"")</f>
        <v>150</v>
      </c>
      <c r="N188" s="8">
        <f>IF(Rogaland!N16&gt;0,Rogaland!N16,"")</f>
        <v>100</v>
      </c>
      <c r="O188" s="8">
        <f>IF(SUM(D188:H188)&gt;0,C188,"")</f>
        <v>6538.87</v>
      </c>
    </row>
    <row r="189" spans="1:15" ht="12.75">
      <c r="A189" s="4">
        <v>1129</v>
      </c>
      <c r="B189" s="5" t="s">
        <v>183</v>
      </c>
      <c r="C189" s="20">
        <f>Rogaland!C17</f>
        <v>754.2</v>
      </c>
      <c r="D189" s="8">
        <f>IF(Rogaland!D17&gt;0,Rogaland!D17,"")</f>
      </c>
      <c r="E189" s="8">
        <f>IF(Rogaland!E17&gt;0,Rogaland!E17,"")</f>
      </c>
      <c r="F189" s="8">
        <f>IF(Rogaland!F17&gt;0,Rogaland!F17,"")</f>
      </c>
      <c r="G189" s="8">
        <f>IF(Rogaland!G17&gt;0,Rogaland!G17,"")</f>
      </c>
      <c r="H189" s="8">
        <f>IF(Rogaland!H17&gt;0,Rogaland!H17,"")</f>
      </c>
      <c r="I189" s="8">
        <f>IF(Rogaland!I17&gt;0,Rogaland!I17,"")</f>
      </c>
      <c r="J189" s="8">
        <f>IF(Rogaland!J17&gt;0,Rogaland!J17,"")</f>
      </c>
      <c r="K189" s="8">
        <f>IF(Rogaland!K17&gt;0,Rogaland!K17,"")</f>
      </c>
      <c r="L189" s="8">
        <f>IF(Rogaland!L17&gt;0,Rogaland!L17,"")</f>
      </c>
      <c r="M189" s="8">
        <f>IF(Rogaland!M17&gt;0,Rogaland!M17,"")</f>
      </c>
      <c r="N189" s="8">
        <f>IF(Rogaland!N17&gt;0,Rogaland!N17,"")</f>
      </c>
      <c r="O189" s="8">
        <f t="shared" si="4"/>
      </c>
    </row>
    <row r="190" spans="1:15" ht="12.75">
      <c r="A190" s="4">
        <v>1130</v>
      </c>
      <c r="B190" s="5" t="s">
        <v>184</v>
      </c>
      <c r="C190" s="20">
        <f>Rogaland!C18</f>
        <v>7366.2</v>
      </c>
      <c r="D190" s="8">
        <f>IF(Rogaland!D18&gt;0,Rogaland!D18,"")</f>
      </c>
      <c r="E190" s="8">
        <f>IF(Rogaland!E18&gt;0,Rogaland!E18,"")</f>
        <v>1206</v>
      </c>
      <c r="F190" s="8">
        <f>IF(Rogaland!F18&gt;0,Rogaland!F18,"")</f>
        <v>1100</v>
      </c>
      <c r="G190" s="8">
        <f>IF(Rogaland!G18&gt;0,Rogaland!G18,"")</f>
        <v>3880</v>
      </c>
      <c r="H190" s="8">
        <f>IF(Rogaland!H18&gt;0,Rogaland!H18,"")</f>
        <v>1180</v>
      </c>
      <c r="I190" s="8">
        <f>IF(Rogaland!I18&gt;0,Rogaland!I18,"")</f>
      </c>
      <c r="J190" s="8">
        <f>IF(Rogaland!J18&gt;0,Rogaland!J18,"")</f>
        <v>4610</v>
      </c>
      <c r="K190" s="8">
        <f>IF(Rogaland!K18&gt;0,Rogaland!K18,"")</f>
        <v>70</v>
      </c>
      <c r="L190" s="8">
        <f>IF(Rogaland!L18&gt;0,Rogaland!L18,"")</f>
        <v>730</v>
      </c>
      <c r="M190" s="8">
        <f>IF(Rogaland!M18&gt;0,Rogaland!M18,"")</f>
        <v>1150</v>
      </c>
      <c r="N190" s="8">
        <f>IF(Rogaland!N18&gt;0,Rogaland!N18,"")</f>
        <v>806</v>
      </c>
      <c r="O190" s="8">
        <f t="shared" si="4"/>
        <v>7366.2</v>
      </c>
    </row>
    <row r="191" spans="1:15" ht="12.75">
      <c r="A191" s="4">
        <v>1133</v>
      </c>
      <c r="B191" s="5" t="s">
        <v>185</v>
      </c>
      <c r="C191" s="20">
        <f>Rogaland!C19</f>
        <v>1794.92</v>
      </c>
      <c r="D191" s="8">
        <f>IF(Rogaland!D19&gt;0,Rogaland!D19,"")</f>
      </c>
      <c r="E191" s="8">
        <f>IF(Rogaland!E19&gt;0,Rogaland!E19,"")</f>
        <v>200</v>
      </c>
      <c r="F191" s="8">
        <f>IF(Rogaland!F19&gt;0,Rogaland!F19,"")</f>
      </c>
      <c r="G191" s="8">
        <f>IF(Rogaland!G19&gt;0,Rogaland!G19,"")</f>
        <v>1595</v>
      </c>
      <c r="H191" s="8">
        <f>IF(Rogaland!H19&gt;0,Rogaland!H19,"")</f>
      </c>
      <c r="I191" s="8">
        <f>IF(Rogaland!I19&gt;0,Rogaland!I19,"")</f>
        <v>200</v>
      </c>
      <c r="J191" s="8">
        <f>IF(Rogaland!J19&gt;0,Rogaland!J19,"")</f>
        <v>1395</v>
      </c>
      <c r="K191" s="8">
        <f>IF(Rogaland!K19&gt;0,Rogaland!K19,"")</f>
        <v>100</v>
      </c>
      <c r="L191" s="8">
        <f>IF(Rogaland!L19&gt;0,Rogaland!L19,"")</f>
      </c>
      <c r="M191" s="8">
        <f>IF(Rogaland!M19&gt;0,Rogaland!M19,"")</f>
        <v>100</v>
      </c>
      <c r="N191" s="8">
        <f>IF(Rogaland!N19&gt;0,Rogaland!N19,"")</f>
      </c>
      <c r="O191" s="8">
        <f t="shared" si="4"/>
        <v>1794.92</v>
      </c>
    </row>
    <row r="192" spans="1:15" ht="12.75">
      <c r="A192" s="4">
        <v>1134</v>
      </c>
      <c r="B192" s="5" t="s">
        <v>186</v>
      </c>
      <c r="C192" s="20">
        <f>Rogaland!C20</f>
        <v>2555.83</v>
      </c>
      <c r="D192" s="8">
        <f>IF(Rogaland!D20&gt;0,Rogaland!D20,"")</f>
      </c>
      <c r="E192" s="8">
        <f>IF(Rogaland!E20&gt;0,Rogaland!E20,"")</f>
        <v>300</v>
      </c>
      <c r="F192" s="8">
        <f>IF(Rogaland!F20&gt;0,Rogaland!F20,"")</f>
      </c>
      <c r="G192" s="8">
        <f>IF(Rogaland!G20&gt;0,Rogaland!G20,"")</f>
        <v>1050</v>
      </c>
      <c r="H192" s="8">
        <f>IF(Rogaland!H20&gt;0,Rogaland!H20,"")</f>
        <v>1206</v>
      </c>
      <c r="I192" s="8">
        <f>IF(Rogaland!I20&gt;0,Rogaland!I20,"")</f>
      </c>
      <c r="J192" s="8">
        <f>IF(Rogaland!J20&gt;0,Rogaland!J20,"")</f>
        <v>400</v>
      </c>
      <c r="K192" s="8">
        <f>IF(Rogaland!K20&gt;0,Rogaland!K20,"")</f>
        <v>1100</v>
      </c>
      <c r="L192" s="8">
        <f>IF(Rogaland!L20&gt;0,Rogaland!L20,"")</f>
      </c>
      <c r="M192" s="8">
        <f>IF(Rogaland!M20&gt;0,Rogaland!M20,"")</f>
      </c>
      <c r="N192" s="8">
        <f>IF(Rogaland!N20&gt;0,Rogaland!N20,"")</f>
        <v>1056</v>
      </c>
      <c r="O192" s="8">
        <f t="shared" si="4"/>
        <v>2555.83</v>
      </c>
    </row>
    <row r="193" spans="1:15" ht="12.75">
      <c r="A193" s="4">
        <v>1135</v>
      </c>
      <c r="B193" s="5" t="s">
        <v>187</v>
      </c>
      <c r="C193" s="20">
        <f>Rogaland!C21</f>
        <v>3167.11</v>
      </c>
      <c r="D193" s="8">
        <f>IF(Rogaland!D21&gt;0,Rogaland!D21,"")</f>
      </c>
      <c r="E193" s="8">
        <f>IF(Rogaland!E21&gt;0,Rogaland!E21,"")</f>
        <v>120</v>
      </c>
      <c r="F193" s="8">
        <f>IF(Rogaland!F21&gt;0,Rogaland!F21,"")</f>
        <v>1710</v>
      </c>
      <c r="G193" s="8">
        <f>IF(Rogaland!G21&gt;0,Rogaland!G21,"")</f>
        <v>1337</v>
      </c>
      <c r="H193" s="8">
        <f>IF(Rogaland!H21&gt;0,Rogaland!H21,"")</f>
      </c>
      <c r="I193" s="8">
        <f>IF(Rogaland!I21&gt;0,Rogaland!I21,"")</f>
      </c>
      <c r="J193" s="8">
        <f>IF(Rogaland!J21&gt;0,Rogaland!J21,"")</f>
        <v>920</v>
      </c>
      <c r="K193" s="8">
        <f>IF(Rogaland!K21&gt;0,Rogaland!K21,"")</f>
        <v>977</v>
      </c>
      <c r="L193" s="8">
        <f>IF(Rogaland!L21&gt;0,Rogaland!L21,"")</f>
        <v>400</v>
      </c>
      <c r="M193" s="8">
        <f>IF(Rogaland!M21&gt;0,Rogaland!M21,"")</f>
        <v>570</v>
      </c>
      <c r="N193" s="8">
        <f>IF(Rogaland!N21&gt;0,Rogaland!N21,"")</f>
        <v>300</v>
      </c>
      <c r="O193" s="8">
        <f t="shared" si="4"/>
        <v>3167.11</v>
      </c>
    </row>
    <row r="194" spans="1:15" ht="12.75">
      <c r="A194" s="4">
        <v>1141</v>
      </c>
      <c r="B194" s="5" t="s">
        <v>188</v>
      </c>
      <c r="C194" s="20">
        <f>Rogaland!C22</f>
        <v>1859.33</v>
      </c>
      <c r="D194" s="8">
        <f>IF(Rogaland!D22&gt;0,Rogaland!D22,"")</f>
      </c>
      <c r="E194" s="8">
        <f>IF(Rogaland!E22&gt;0,Rogaland!E22,"")</f>
        <v>700</v>
      </c>
      <c r="F194" s="8">
        <f>IF(Rogaland!F22&gt;0,Rogaland!F22,"")</f>
        <v>659</v>
      </c>
      <c r="G194" s="8">
        <f>IF(Rogaland!G22&gt;0,Rogaland!G22,"")</f>
        <v>500</v>
      </c>
      <c r="H194" s="8">
        <f>IF(Rogaland!H22&gt;0,Rogaland!H22,"")</f>
      </c>
      <c r="I194" s="8">
        <f>IF(Rogaland!I22&gt;0,Rogaland!I22,"")</f>
      </c>
      <c r="J194" s="8">
        <f>IF(Rogaland!J22&gt;0,Rogaland!J22,"")</f>
      </c>
      <c r="K194" s="8">
        <f>IF(Rogaland!K22&gt;0,Rogaland!K22,"")</f>
      </c>
      <c r="L194" s="8">
        <f>IF(Rogaland!L22&gt;0,Rogaland!L22,"")</f>
        <v>1459</v>
      </c>
      <c r="M194" s="8">
        <f>IF(Rogaland!M22&gt;0,Rogaland!M22,"")</f>
        <v>400</v>
      </c>
      <c r="N194" s="8">
        <f>IF(Rogaland!N22&gt;0,Rogaland!N22,"")</f>
      </c>
      <c r="O194" s="8">
        <f t="shared" si="4"/>
        <v>1859.33</v>
      </c>
    </row>
    <row r="195" spans="1:15" ht="12.75">
      <c r="A195" s="4">
        <v>1142</v>
      </c>
      <c r="B195" s="5" t="s">
        <v>189</v>
      </c>
      <c r="C195" s="20">
        <f>Rogaland!C23</f>
        <v>2573.27</v>
      </c>
      <c r="D195" s="8">
        <f>IF(Rogaland!D23&gt;0,Rogaland!D23,"")</f>
      </c>
      <c r="E195" s="8">
        <f>IF(Rogaland!E23&gt;0,Rogaland!E23,"")</f>
        <v>1823</v>
      </c>
      <c r="F195" s="8">
        <f>IF(Rogaland!F23&gt;0,Rogaland!F23,"")</f>
        <v>500</v>
      </c>
      <c r="G195" s="8">
        <f>IF(Rogaland!G23&gt;0,Rogaland!G23,"")</f>
        <v>250</v>
      </c>
      <c r="H195" s="8">
        <f>IF(Rogaland!H23&gt;0,Rogaland!H23,"")</f>
      </c>
      <c r="I195" s="8">
        <f>IF(Rogaland!I23&gt;0,Rogaland!I23,"")</f>
      </c>
      <c r="J195" s="8">
        <f>IF(Rogaland!J23&gt;0,Rogaland!J23,"")</f>
        <v>250</v>
      </c>
      <c r="K195" s="8">
        <f>IF(Rogaland!K23&gt;0,Rogaland!K23,"")</f>
      </c>
      <c r="L195" s="8">
        <f>IF(Rogaland!L23&gt;0,Rogaland!L23,"")</f>
        <v>500</v>
      </c>
      <c r="M195" s="8">
        <f>IF(Rogaland!M23&gt;0,Rogaland!M23,"")</f>
        <v>1123</v>
      </c>
      <c r="N195" s="8">
        <f>IF(Rogaland!N23&gt;0,Rogaland!N23,"")</f>
        <v>700</v>
      </c>
      <c r="O195" s="8">
        <f t="shared" si="4"/>
        <v>2573.27</v>
      </c>
    </row>
    <row r="196" spans="1:15" ht="12.75">
      <c r="A196" s="4">
        <v>1144</v>
      </c>
      <c r="B196" s="5" t="s">
        <v>190</v>
      </c>
      <c r="C196" s="20">
        <f>Rogaland!C24</f>
        <v>364.35</v>
      </c>
      <c r="D196" s="8">
        <f>IF(Rogaland!D24&gt;0,Rogaland!D24,"")</f>
      </c>
      <c r="E196" s="8">
        <f>IF(Rogaland!E24&gt;0,Rogaland!E24,"")</f>
      </c>
      <c r="F196" s="8">
        <f>IF(Rogaland!F24&gt;0,Rogaland!F24,"")</f>
      </c>
      <c r="G196" s="8">
        <f>IF(Rogaland!G24&gt;0,Rogaland!G24,"")</f>
        <v>364</v>
      </c>
      <c r="H196" s="8">
        <f>IF(Rogaland!H24&gt;0,Rogaland!H24,"")</f>
      </c>
      <c r="I196" s="8">
        <f>IF(Rogaland!I24&gt;0,Rogaland!I24,"")</f>
        <v>40</v>
      </c>
      <c r="J196" s="8">
        <f>IF(Rogaland!J24&gt;0,Rogaland!J24,"")</f>
        <v>40</v>
      </c>
      <c r="K196" s="8">
        <f>IF(Rogaland!K24&gt;0,Rogaland!K24,"")</f>
        <v>50</v>
      </c>
      <c r="L196" s="8">
        <f>IF(Rogaland!L24&gt;0,Rogaland!L24,"")</f>
      </c>
      <c r="M196" s="8">
        <f>IF(Rogaland!M24&gt;0,Rogaland!M24,"")</f>
        <v>110</v>
      </c>
      <c r="N196" s="8">
        <f>IF(Rogaland!N24&gt;0,Rogaland!N24,"")</f>
        <v>124</v>
      </c>
      <c r="O196" s="8">
        <f t="shared" si="4"/>
        <v>364.35</v>
      </c>
    </row>
    <row r="197" spans="1:15" ht="12.75">
      <c r="A197" s="4">
        <v>1145</v>
      </c>
      <c r="B197" s="5" t="s">
        <v>191</v>
      </c>
      <c r="C197" s="20">
        <f>Rogaland!C25</f>
        <v>548.2</v>
      </c>
      <c r="D197" s="8">
        <f>IF(Rogaland!D25&gt;0,Rogaland!D25,"")</f>
      </c>
      <c r="E197" s="8">
        <f>IF(Rogaland!E25&gt;0,Rogaland!E25,"")</f>
        <v>550</v>
      </c>
      <c r="F197" s="8">
        <f>IF(Rogaland!F25&gt;0,Rogaland!F25,"")</f>
      </c>
      <c r="G197" s="8">
        <f>IF(Rogaland!G25&gt;0,Rogaland!G25,"")</f>
      </c>
      <c r="H197" s="8">
        <f>IF(Rogaland!H25&gt;0,Rogaland!H25,"")</f>
      </c>
      <c r="I197" s="8">
        <f>IF(Rogaland!I25&gt;0,Rogaland!I25,"")</f>
      </c>
      <c r="J197" s="8">
        <f>IF(Rogaland!J25&gt;0,Rogaland!J25,"")</f>
        <v>150</v>
      </c>
      <c r="K197" s="8">
        <f>IF(Rogaland!K25&gt;0,Rogaland!K25,"")</f>
        <v>150</v>
      </c>
      <c r="L197" s="8">
        <f>IF(Rogaland!L25&gt;0,Rogaland!L25,"")</f>
        <v>200</v>
      </c>
      <c r="M197" s="8">
        <f>IF(Rogaland!M25&gt;0,Rogaland!M25,"")</f>
      </c>
      <c r="N197" s="8">
        <f>IF(Rogaland!N25&gt;0,Rogaland!N25,"")</f>
        <v>50</v>
      </c>
      <c r="O197" s="8">
        <f t="shared" si="4"/>
        <v>548.2</v>
      </c>
    </row>
    <row r="198" spans="1:15" ht="12.75">
      <c r="A198" s="4">
        <v>1146</v>
      </c>
      <c r="B198" s="5" t="s">
        <v>192</v>
      </c>
      <c r="C198" s="20">
        <f>Rogaland!C26</f>
        <v>6485.19</v>
      </c>
      <c r="D198" s="8">
        <f>IF(Rogaland!D26&gt;0,Rogaland!D26,"")</f>
      </c>
      <c r="E198" s="8">
        <f>IF(Rogaland!E26&gt;0,Rogaland!E26,"")</f>
        <v>5400</v>
      </c>
      <c r="F198" s="8">
        <f>IF(Rogaland!F26&gt;0,Rogaland!F26,"")</f>
      </c>
      <c r="G198" s="8">
        <f>IF(Rogaland!G26&gt;0,Rogaland!G26,"")</f>
        <v>1100</v>
      </c>
      <c r="H198" s="8">
        <f>IF(Rogaland!H26&gt;0,Rogaland!H26,"")</f>
      </c>
      <c r="I198" s="8">
        <f>IF(Rogaland!I26&gt;0,Rogaland!I26,"")</f>
        <v>400</v>
      </c>
      <c r="J198" s="8">
        <f>IF(Rogaland!J26&gt;0,Rogaland!J26,"")</f>
        <v>2350</v>
      </c>
      <c r="K198" s="8">
        <f>IF(Rogaland!K26&gt;0,Rogaland!K26,"")</f>
        <v>1900</v>
      </c>
      <c r="L198" s="8">
        <f>IF(Rogaland!L26&gt;0,Rogaland!L26,"")</f>
        <v>1000</v>
      </c>
      <c r="M198" s="8">
        <f>IF(Rogaland!M26&gt;0,Rogaland!M26,"")</f>
        <v>300</v>
      </c>
      <c r="N198" s="8">
        <f>IF(Rogaland!N26&gt;0,Rogaland!N26,"")</f>
        <v>550</v>
      </c>
      <c r="O198" s="8">
        <f t="shared" si="4"/>
        <v>6485.19</v>
      </c>
    </row>
    <row r="199" spans="1:15" ht="12.75">
      <c r="A199" s="4">
        <v>1149</v>
      </c>
      <c r="B199" s="5" t="s">
        <v>193</v>
      </c>
      <c r="C199" s="20">
        <f>Rogaland!C27</f>
        <v>26244.7</v>
      </c>
      <c r="D199" s="8">
        <f>IF(Rogaland!D27&gt;0,Rogaland!D27,"")</f>
      </c>
      <c r="E199" s="8">
        <f>IF(Rogaland!E27&gt;0,Rogaland!E27,"")</f>
      </c>
      <c r="F199" s="8">
        <f>IF(Rogaland!F27&gt;0,Rogaland!F27,"")</f>
        <v>3000</v>
      </c>
      <c r="G199" s="8">
        <f>IF(Rogaland!G27&gt;0,Rogaland!G27,"")</f>
        <v>20200</v>
      </c>
      <c r="H199" s="8">
        <f>IF(Rogaland!H27&gt;0,Rogaland!H27,"")</f>
        <v>3000</v>
      </c>
      <c r="I199" s="8">
        <f>IF(Rogaland!I27&gt;0,Rogaland!I27,"")</f>
      </c>
      <c r="J199" s="8">
        <f>IF(Rogaland!J27&gt;0,Rogaland!J27,"")</f>
        <v>13200</v>
      </c>
      <c r="K199" s="8">
        <f>IF(Rogaland!K27&gt;0,Rogaland!K27,"")</f>
      </c>
      <c r="L199" s="8">
        <f>IF(Rogaland!L27&gt;0,Rogaland!L27,"")</f>
        <v>6000</v>
      </c>
      <c r="M199" s="8">
        <f>IF(Rogaland!M27&gt;0,Rogaland!M27,"")</f>
        <v>4000</v>
      </c>
      <c r="N199" s="8">
        <f>IF(Rogaland!N27&gt;0,Rogaland!N27,"")</f>
        <v>3000</v>
      </c>
      <c r="O199" s="8">
        <f t="shared" si="4"/>
        <v>26244.7</v>
      </c>
    </row>
    <row r="200" spans="1:15" ht="12.75">
      <c r="A200" s="4">
        <v>1151</v>
      </c>
      <c r="B200" s="5" t="s">
        <v>194</v>
      </c>
      <c r="C200" s="20">
        <f>Rogaland!C28</f>
        <v>141.58</v>
      </c>
      <c r="D200" s="8">
        <f>IF(Rogaland!D28&gt;0,Rogaland!D28,"")</f>
      </c>
      <c r="E200" s="8">
        <f>IF(Rogaland!E28&gt;0,Rogaland!E28,"")</f>
      </c>
      <c r="F200" s="8">
        <f>IF(Rogaland!F28&gt;0,Rogaland!F28,"")</f>
      </c>
      <c r="G200" s="8">
        <f>IF(Rogaland!G28&gt;0,Rogaland!G28,"")</f>
      </c>
      <c r="H200" s="8">
        <f>IF(Rogaland!H28&gt;0,Rogaland!H28,"")</f>
        <v>142</v>
      </c>
      <c r="I200" s="8">
        <f>IF(Rogaland!I28&gt;0,Rogaland!I28,"")</f>
      </c>
      <c r="J200" s="8">
        <f>IF(Rogaland!J28&gt;0,Rogaland!J28,"")</f>
      </c>
      <c r="K200" s="8">
        <f>IF(Rogaland!K28&gt;0,Rogaland!K28,"")</f>
      </c>
      <c r="L200" s="8">
        <f>IF(Rogaland!L28&gt;0,Rogaland!L28,"")</f>
      </c>
      <c r="M200" s="8">
        <f>IF(Rogaland!M28&gt;0,Rogaland!M28,"")</f>
        <v>142</v>
      </c>
      <c r="N200" s="8">
        <f>IF(Rogaland!N28&gt;0,Rogaland!N28,"")</f>
      </c>
      <c r="O200" s="8">
        <f t="shared" si="4"/>
        <v>141.58</v>
      </c>
    </row>
    <row r="201" spans="1:15" ht="12.75">
      <c r="A201" s="4">
        <v>1160</v>
      </c>
      <c r="B201" s="5" t="s">
        <v>195</v>
      </c>
      <c r="C201" s="20">
        <f>Rogaland!C29</f>
        <v>5448.5</v>
      </c>
      <c r="D201" s="8">
        <f>IF(Rogaland!D29&gt;0,Rogaland!D29,"")</f>
      </c>
      <c r="E201" s="8">
        <f>IF(Rogaland!E29&gt;0,Rogaland!E29,"")</f>
        <v>2900</v>
      </c>
      <c r="F201" s="8">
        <f>IF(Rogaland!F29&gt;0,Rogaland!F29,"")</f>
      </c>
      <c r="G201" s="8">
        <f>IF(Rogaland!G29&gt;0,Rogaland!G29,"")</f>
        <v>2500</v>
      </c>
      <c r="H201" s="8">
        <f>IF(Rogaland!H29&gt;0,Rogaland!H29,"")</f>
      </c>
      <c r="I201" s="8">
        <f>IF(Rogaland!I29&gt;0,Rogaland!I29,"")</f>
        <v>350</v>
      </c>
      <c r="J201" s="8">
        <f>IF(Rogaland!J29&gt;0,Rogaland!J29,"")</f>
        <v>2350</v>
      </c>
      <c r="K201" s="8">
        <f>IF(Rogaland!K29&gt;0,Rogaland!K29,"")</f>
        <v>2200</v>
      </c>
      <c r="L201" s="8">
        <f>IF(Rogaland!L29&gt;0,Rogaland!L29,"")</f>
      </c>
      <c r="M201" s="8">
        <f>IF(Rogaland!M29&gt;0,Rogaland!M29,"")</f>
      </c>
      <c r="N201" s="8">
        <f>IF(Rogaland!N29&gt;0,Rogaland!N29,"")</f>
        <v>500</v>
      </c>
      <c r="O201" s="8">
        <f t="shared" si="4"/>
        <v>5448.5</v>
      </c>
    </row>
    <row r="202" spans="1:15" ht="12.75">
      <c r="A202" s="4">
        <v>1201</v>
      </c>
      <c r="B202" s="5" t="s">
        <v>196</v>
      </c>
      <c r="C202" s="20">
        <f>Hordaland!C4</f>
        <v>167443.27</v>
      </c>
      <c r="D202" s="8">
        <f>IF(Hordaland!D4&gt;0,Hordaland!D4,"")</f>
      </c>
      <c r="E202" s="8">
        <f>IF(Hordaland!E4&gt;0,Hordaland!E4,"")</f>
        <v>82461</v>
      </c>
      <c r="F202" s="8">
        <f>IF(Hordaland!F4&gt;0,Hordaland!F4,"")</f>
        <v>12470</v>
      </c>
      <c r="G202" s="8">
        <f>IF(Hordaland!G4&gt;0,Hordaland!G4,"")</f>
        <v>69838</v>
      </c>
      <c r="H202" s="8">
        <f>IF(Hordaland!H4&gt;0,Hordaland!H4,"")</f>
        <v>2674</v>
      </c>
      <c r="I202" s="8">
        <f>IF(Hordaland!I4&gt;0,Hordaland!I4,"")</f>
        <v>22687</v>
      </c>
      <c r="J202" s="8">
        <f>IF(Hordaland!J4&gt;0,Hordaland!J4,"")</f>
        <v>24470</v>
      </c>
      <c r="K202" s="8">
        <f>IF(Hordaland!K4&gt;0,Hordaland!K4,"")</f>
        <v>66164</v>
      </c>
      <c r="L202" s="8">
        <f>IF(Hordaland!L4&gt;0,Hordaland!L4,"")</f>
        <v>4696</v>
      </c>
      <c r="M202" s="8">
        <f>IF(Hordaland!M4&gt;0,Hordaland!M4,"")</f>
        <v>24712</v>
      </c>
      <c r="N202" s="8">
        <f>IF(Hordaland!N4&gt;0,Hordaland!N4,"")</f>
        <v>24714</v>
      </c>
      <c r="O202" s="8">
        <f t="shared" si="4"/>
        <v>167443.27</v>
      </c>
    </row>
    <row r="203" spans="1:15" ht="12.75">
      <c r="A203" s="4">
        <v>1211</v>
      </c>
      <c r="B203" s="5" t="s">
        <v>197</v>
      </c>
      <c r="C203" s="20">
        <f>Hordaland!C5</f>
        <v>2586.69</v>
      </c>
      <c r="D203" s="8">
        <f>IF(Hordaland!D5&gt;0,Hordaland!D5,"")</f>
      </c>
      <c r="E203" s="8">
        <f>IF(Hordaland!E5&gt;0,Hordaland!E5,"")</f>
        <v>2600</v>
      </c>
      <c r="F203" s="8">
        <f>IF(Hordaland!F5&gt;0,Hordaland!F5,"")</f>
      </c>
      <c r="G203" s="8">
        <f>IF(Hordaland!G5&gt;0,Hordaland!G5,"")</f>
      </c>
      <c r="H203" s="8">
        <f>IF(Hordaland!H5&gt;0,Hordaland!H5,"")</f>
      </c>
      <c r="I203" s="8">
        <f>IF(Hordaland!I5&gt;0,Hordaland!I5,"")</f>
      </c>
      <c r="J203" s="8">
        <f>IF(Hordaland!J5&gt;0,Hordaland!J5,"")</f>
      </c>
      <c r="K203" s="8">
        <f>IF(Hordaland!K5&gt;0,Hordaland!K5,"")</f>
      </c>
      <c r="L203" s="8">
        <f>IF(Hordaland!L5&gt;0,Hordaland!L5,"")</f>
        <v>1800</v>
      </c>
      <c r="M203" s="8">
        <f>IF(Hordaland!M5&gt;0,Hordaland!M5,"")</f>
      </c>
      <c r="N203" s="8">
        <f>IF(Hordaland!N5&gt;0,Hordaland!N5,"")</f>
        <v>800</v>
      </c>
      <c r="O203" s="8">
        <f t="shared" si="4"/>
        <v>2586.69</v>
      </c>
    </row>
    <row r="204" spans="1:15" ht="12.75">
      <c r="A204" s="4">
        <v>1216</v>
      </c>
      <c r="B204" s="5" t="s">
        <v>198</v>
      </c>
      <c r="C204" s="20">
        <f>Hordaland!C6</f>
        <v>3256.35</v>
      </c>
      <c r="D204" s="8">
        <f>IF(Hordaland!D6&gt;0,Hordaland!D6,"")</f>
        <v>6</v>
      </c>
      <c r="E204" s="8">
        <f>IF(Hordaland!E6&gt;0,Hordaland!E6,"")</f>
        <v>1000</v>
      </c>
      <c r="F204" s="8">
        <f>IF(Hordaland!F6&gt;0,Hordaland!F6,"")</f>
        <v>950</v>
      </c>
      <c r="G204" s="8">
        <f>IF(Hordaland!G6&gt;0,Hordaland!G6,"")</f>
        <v>1300</v>
      </c>
      <c r="H204" s="8">
        <f>IF(Hordaland!H6&gt;0,Hordaland!H6,"")</f>
      </c>
      <c r="I204" s="8">
        <f>IF(Hordaland!I6&gt;0,Hordaland!I6,"")</f>
      </c>
      <c r="J204" s="8">
        <f>IF(Hordaland!J6&gt;0,Hordaland!J6,"")</f>
        <v>1600</v>
      </c>
      <c r="K204" s="8">
        <f>IF(Hordaland!K6&gt;0,Hordaland!K6,"")</f>
        <v>250</v>
      </c>
      <c r="L204" s="8">
        <f>IF(Hordaland!L6&gt;0,Hordaland!L6,"")</f>
        <v>1000</v>
      </c>
      <c r="M204" s="8">
        <f>IF(Hordaland!M6&gt;0,Hordaland!M6,"")</f>
      </c>
      <c r="N204" s="8">
        <f>IF(Hordaland!N6&gt;0,Hordaland!N6,"")</f>
        <v>400</v>
      </c>
      <c r="O204" s="8">
        <f t="shared" si="4"/>
        <v>3256.35</v>
      </c>
    </row>
    <row r="205" spans="1:15" ht="12.75">
      <c r="A205" s="4">
        <v>1219</v>
      </c>
      <c r="B205" s="5" t="s">
        <v>199</v>
      </c>
      <c r="C205" s="20">
        <f>Hordaland!C7</f>
        <v>7431.29</v>
      </c>
      <c r="D205" s="8">
        <f>IF(Hordaland!D7&gt;0,Hordaland!D7,"")</f>
      </c>
      <c r="E205" s="8">
        <f>IF(Hordaland!E7&gt;0,Hordaland!E7,"")</f>
        <v>3111</v>
      </c>
      <c r="F205" s="8">
        <f>IF(Hordaland!F7&gt;0,Hordaland!F7,"")</f>
      </c>
      <c r="G205" s="8">
        <f>IF(Hordaland!G7&gt;0,Hordaland!G7,"")</f>
        <v>4320</v>
      </c>
      <c r="H205" s="8">
        <f>IF(Hordaland!H7&gt;0,Hordaland!H7,"")</f>
      </c>
      <c r="I205" s="8">
        <f>IF(Hordaland!I7&gt;0,Hordaland!I7,"")</f>
      </c>
      <c r="J205" s="8">
        <f>IF(Hordaland!J7&gt;0,Hordaland!J7,"")</f>
        <v>680</v>
      </c>
      <c r="K205" s="8">
        <f>IF(Hordaland!K7&gt;0,Hordaland!K7,"")</f>
        <v>150</v>
      </c>
      <c r="L205" s="8">
        <f>IF(Hordaland!L7&gt;0,Hordaland!L7,"")</f>
        <v>2281</v>
      </c>
      <c r="M205" s="8">
        <f>IF(Hordaland!M7&gt;0,Hordaland!M7,"")</f>
      </c>
      <c r="N205" s="8">
        <f>IF(Hordaland!N7&gt;0,Hordaland!N7,"")</f>
        <v>4320</v>
      </c>
      <c r="O205" s="8">
        <f t="shared" si="4"/>
        <v>7431.29</v>
      </c>
    </row>
    <row r="206" spans="1:15" ht="12.75">
      <c r="A206" s="4">
        <v>1221</v>
      </c>
      <c r="B206" s="5" t="s">
        <v>200</v>
      </c>
      <c r="C206" s="20">
        <f>Hordaland!C8</f>
        <v>11541.15</v>
      </c>
      <c r="D206" s="8">
        <f>IF(Hordaland!D8&gt;0,Hordaland!D8,"")</f>
      </c>
      <c r="E206" s="8">
        <f>IF(Hordaland!E8&gt;0,Hordaland!E8,"")</f>
        <v>4700</v>
      </c>
      <c r="F206" s="8">
        <f>IF(Hordaland!F8&gt;0,Hordaland!F8,"")</f>
        <v>5640</v>
      </c>
      <c r="G206" s="8">
        <f>IF(Hordaland!G8&gt;0,Hordaland!G8,"")</f>
      </c>
      <c r="H206" s="8">
        <f>IF(Hordaland!H8&gt;0,Hordaland!H8,"")</f>
        <v>1200</v>
      </c>
      <c r="I206" s="8">
        <f>IF(Hordaland!I8&gt;0,Hordaland!I8,"")</f>
      </c>
      <c r="J206" s="8">
        <f>IF(Hordaland!J8&gt;0,Hordaland!J8,"")</f>
        <v>8740</v>
      </c>
      <c r="K206" s="8">
        <f>IF(Hordaland!K8&gt;0,Hordaland!K8,"")</f>
        <v>1000</v>
      </c>
      <c r="L206" s="8">
        <f>IF(Hordaland!L8&gt;0,Hordaland!L8,"")</f>
        <v>600</v>
      </c>
      <c r="M206" s="8">
        <f>IF(Hordaland!M8&gt;0,Hordaland!M8,"")</f>
      </c>
      <c r="N206" s="8">
        <f>IF(Hordaland!N8&gt;0,Hordaland!N8,"")</f>
        <v>1200</v>
      </c>
      <c r="O206" s="8">
        <f t="shared" si="4"/>
        <v>11541.15</v>
      </c>
    </row>
    <row r="207" spans="1:15" ht="12.75">
      <c r="A207" s="4">
        <v>1222</v>
      </c>
      <c r="B207" s="5" t="s">
        <v>201</v>
      </c>
      <c r="C207" s="20">
        <f>Hordaland!C9</f>
        <v>1944.55</v>
      </c>
      <c r="D207" s="8">
        <f>IF(Hordaland!D9&gt;0,Hordaland!D9,"")</f>
      </c>
      <c r="E207" s="8">
        <f>IF(Hordaland!E9&gt;0,Hordaland!E9,"")</f>
        <v>1945</v>
      </c>
      <c r="F207" s="8">
        <f>IF(Hordaland!F9&gt;0,Hordaland!F9,"")</f>
      </c>
      <c r="G207" s="8">
        <f>IF(Hordaland!G9&gt;0,Hordaland!G9,"")</f>
      </c>
      <c r="H207" s="8">
        <f>IF(Hordaland!H9&gt;0,Hordaland!H9,"")</f>
      </c>
      <c r="I207" s="8">
        <f>IF(Hordaland!I9&gt;0,Hordaland!I9,"")</f>
      </c>
      <c r="J207" s="8">
        <f>IF(Hordaland!J9&gt;0,Hordaland!J9,"")</f>
        <v>500</v>
      </c>
      <c r="K207" s="8">
        <f>IF(Hordaland!K9&gt;0,Hordaland!K9,"")</f>
        <v>300</v>
      </c>
      <c r="L207" s="8">
        <f>IF(Hordaland!L9&gt;0,Hordaland!L9,"")</f>
        <v>500</v>
      </c>
      <c r="M207" s="8">
        <f>IF(Hordaland!M9&gt;0,Hordaland!M9,"")</f>
        <v>150</v>
      </c>
      <c r="N207" s="8">
        <f>IF(Hordaland!N9&gt;0,Hordaland!N9,"")</f>
        <v>495</v>
      </c>
      <c r="O207" s="8">
        <f t="shared" si="4"/>
        <v>1944.55</v>
      </c>
    </row>
    <row r="208" spans="1:15" ht="12.75">
      <c r="A208" s="4">
        <v>1223</v>
      </c>
      <c r="B208" s="5" t="s">
        <v>202</v>
      </c>
      <c r="C208" s="20">
        <f>Hordaland!C10</f>
        <v>1857.99</v>
      </c>
      <c r="D208" s="8">
        <f>IF(Hordaland!D10&gt;0,Hordaland!D10,"")</f>
      </c>
      <c r="E208" s="8">
        <f>IF(Hordaland!E10&gt;0,Hordaland!E10,"")</f>
        <v>1858</v>
      </c>
      <c r="F208" s="8">
        <f>IF(Hordaland!F10&gt;0,Hordaland!F10,"")</f>
      </c>
      <c r="G208" s="8">
        <f>IF(Hordaland!G10&gt;0,Hordaland!G10,"")</f>
      </c>
      <c r="H208" s="8">
        <f>IF(Hordaland!H10&gt;0,Hordaland!H10,"")</f>
      </c>
      <c r="I208" s="8">
        <f>IF(Hordaland!I10&gt;0,Hordaland!I10,"")</f>
      </c>
      <c r="J208" s="8">
        <f>IF(Hordaland!J10&gt;0,Hordaland!J10,"")</f>
      </c>
      <c r="K208" s="8">
        <f>IF(Hordaland!K10&gt;0,Hordaland!K10,"")</f>
      </c>
      <c r="L208" s="8">
        <f>IF(Hordaland!L10&gt;0,Hordaland!L10,"")</f>
        <v>1858</v>
      </c>
      <c r="M208" s="8">
        <f>IF(Hordaland!M10&gt;0,Hordaland!M10,"")</f>
      </c>
      <c r="N208" s="8">
        <f>IF(Hordaland!N10&gt;0,Hordaland!N10,"")</f>
      </c>
      <c r="O208" s="8">
        <f t="shared" si="4"/>
        <v>1857.99</v>
      </c>
    </row>
    <row r="209" spans="1:15" ht="12.75">
      <c r="A209" s="4">
        <v>1224</v>
      </c>
      <c r="B209" s="5" t="s">
        <v>203</v>
      </c>
      <c r="C209" s="20">
        <f>Hordaland!C11</f>
        <v>8790.73</v>
      </c>
      <c r="D209" s="8">
        <f>IF(Hordaland!D11&gt;0,Hordaland!D11,"")</f>
      </c>
      <c r="E209" s="8">
        <f>IF(Hordaland!E11&gt;0,Hordaland!E11,"")</f>
        <v>8791</v>
      </c>
      <c r="F209" s="8">
        <f>IF(Hordaland!F11&gt;0,Hordaland!F11,"")</f>
      </c>
      <c r="G209" s="8">
        <f>IF(Hordaland!G11&gt;0,Hordaland!G11,"")</f>
      </c>
      <c r="H209" s="8">
        <f>IF(Hordaland!H11&gt;0,Hordaland!H11,"")</f>
      </c>
      <c r="I209" s="8">
        <f>IF(Hordaland!I11&gt;0,Hordaland!I11,"")</f>
      </c>
      <c r="J209" s="8">
        <f>IF(Hordaland!J11&gt;0,Hordaland!J11,"")</f>
        <v>2600</v>
      </c>
      <c r="K209" s="8">
        <f>IF(Hordaland!K11&gt;0,Hordaland!K11,"")</f>
        <v>400</v>
      </c>
      <c r="L209" s="8">
        <f>IF(Hordaland!L11&gt;0,Hordaland!L11,"")</f>
        <v>5391</v>
      </c>
      <c r="M209" s="8">
        <f>IF(Hordaland!M11&gt;0,Hordaland!M11,"")</f>
        <v>400</v>
      </c>
      <c r="N209" s="8">
        <f>IF(Hordaland!N11&gt;0,Hordaland!N11,"")</f>
      </c>
      <c r="O209" s="8">
        <f t="shared" si="4"/>
        <v>8790.73</v>
      </c>
    </row>
    <row r="210" spans="1:15" ht="12.75">
      <c r="A210" s="4">
        <v>1227</v>
      </c>
      <c r="B210" s="5" t="s">
        <v>204</v>
      </c>
      <c r="C210" s="20">
        <f>Hordaland!C12</f>
        <v>695.15</v>
      </c>
      <c r="D210" s="8">
        <f>IF(Hordaland!D12&gt;0,Hordaland!D12,"")</f>
        <v>245</v>
      </c>
      <c r="E210" s="8">
        <f>IF(Hordaland!E12&gt;0,Hordaland!E12,"")</f>
        <v>450</v>
      </c>
      <c r="F210" s="8">
        <f>IF(Hordaland!F12&gt;0,Hordaland!F12,"")</f>
      </c>
      <c r="G210" s="8">
        <f>IF(Hordaland!G12&gt;0,Hordaland!G12,"")</f>
      </c>
      <c r="H210" s="8">
        <f>IF(Hordaland!H12&gt;0,Hordaland!H12,"")</f>
      </c>
      <c r="I210" s="8">
        <f>IF(Hordaland!I12&gt;0,Hordaland!I12,"")</f>
      </c>
      <c r="J210" s="8">
        <f>IF(Hordaland!J12&gt;0,Hordaland!J12,"")</f>
        <v>345</v>
      </c>
      <c r="K210" s="8">
        <f>IF(Hordaland!K12&gt;0,Hordaland!K12,"")</f>
      </c>
      <c r="L210" s="8">
        <f>IF(Hordaland!L12&gt;0,Hordaland!L12,"")</f>
        <v>350</v>
      </c>
      <c r="M210" s="8">
        <f>IF(Hordaland!M12&gt;0,Hordaland!M12,"")</f>
      </c>
      <c r="N210" s="8">
        <f>IF(Hordaland!N12&gt;0,Hordaland!N12,"")</f>
      </c>
      <c r="O210" s="8">
        <f t="shared" si="4"/>
        <v>695.15</v>
      </c>
    </row>
    <row r="211" spans="1:15" ht="12.75">
      <c r="A211" s="4">
        <v>1228</v>
      </c>
      <c r="B211" s="5" t="s">
        <v>205</v>
      </c>
      <c r="C211" s="20">
        <f>Hordaland!C13</f>
        <v>4760.05</v>
      </c>
      <c r="D211" s="8">
        <f>IF(Hordaland!D13&gt;0,Hordaland!D13,"")</f>
      </c>
      <c r="E211" s="8">
        <f>IF(Hordaland!E13&gt;0,Hordaland!E13,"")</f>
      </c>
      <c r="F211" s="8">
        <f>IF(Hordaland!F13&gt;0,Hordaland!F13,"")</f>
        <v>220</v>
      </c>
      <c r="G211" s="8">
        <f>IF(Hordaland!G13&gt;0,Hordaland!G13,"")</f>
        <v>4200</v>
      </c>
      <c r="H211" s="8">
        <f>IF(Hordaland!H13&gt;0,Hordaland!H13,"")</f>
        <v>340</v>
      </c>
      <c r="I211" s="8">
        <f>IF(Hordaland!I13&gt;0,Hordaland!I13,"")</f>
      </c>
      <c r="J211" s="8">
        <f>IF(Hordaland!J13&gt;0,Hordaland!J13,"")</f>
        <v>310</v>
      </c>
      <c r="K211" s="8">
        <f>IF(Hordaland!K13&gt;0,Hordaland!K13,"")</f>
      </c>
      <c r="L211" s="8">
        <f>IF(Hordaland!L13&gt;0,Hordaland!L13,"")</f>
        <v>500</v>
      </c>
      <c r="M211" s="8">
        <f>IF(Hordaland!M13&gt;0,Hordaland!M13,"")</f>
        <v>3200</v>
      </c>
      <c r="N211" s="8">
        <f>IF(Hordaland!N13&gt;0,Hordaland!N13,"")</f>
        <v>750</v>
      </c>
      <c r="O211" s="8">
        <f t="shared" si="4"/>
        <v>4760.05</v>
      </c>
    </row>
    <row r="212" spans="1:15" ht="12.75">
      <c r="A212" s="4">
        <v>1231</v>
      </c>
      <c r="B212" s="5" t="s">
        <v>206</v>
      </c>
      <c r="C212" s="20">
        <f>Hordaland!C14</f>
        <v>2267.3</v>
      </c>
      <c r="D212" s="8">
        <f>IF(Hordaland!D14&gt;0,Hordaland!D14,"")</f>
      </c>
      <c r="E212" s="8">
        <f>IF(Hordaland!E14&gt;0,Hordaland!E14,"")</f>
        <v>450</v>
      </c>
      <c r="F212" s="8">
        <f>IF(Hordaland!F14&gt;0,Hordaland!F14,"")</f>
      </c>
      <c r="G212" s="8">
        <f>IF(Hordaland!G14&gt;0,Hordaland!G14,"")</f>
        <v>1357</v>
      </c>
      <c r="H212" s="8">
        <f>IF(Hordaland!H14&gt;0,Hordaland!H14,"")</f>
        <v>460</v>
      </c>
      <c r="I212" s="8">
        <f>IF(Hordaland!I14&gt;0,Hordaland!I14,"")</f>
        <v>165</v>
      </c>
      <c r="J212" s="8">
        <f>IF(Hordaland!J14&gt;0,Hordaland!J14,"")</f>
        <v>295</v>
      </c>
      <c r="K212" s="8">
        <f>IF(Hordaland!K14&gt;0,Hordaland!K14,"")</f>
        <v>867</v>
      </c>
      <c r="L212" s="8">
        <f>IF(Hordaland!L14&gt;0,Hordaland!L14,"")</f>
        <v>580</v>
      </c>
      <c r="M212" s="8">
        <f>IF(Hordaland!M14&gt;0,Hordaland!M14,"")</f>
      </c>
      <c r="N212" s="8">
        <f>IF(Hordaland!N14&gt;0,Hordaland!N14,"")</f>
        <v>360</v>
      </c>
      <c r="O212" s="8">
        <f t="shared" si="4"/>
        <v>2267.3</v>
      </c>
    </row>
    <row r="213" spans="1:15" ht="12.75">
      <c r="A213" s="4">
        <v>1232</v>
      </c>
      <c r="B213" s="5" t="s">
        <v>207</v>
      </c>
      <c r="C213" s="20">
        <f>Hordaland!C15</f>
        <v>630.74</v>
      </c>
      <c r="D213" s="8">
        <f>IF(Hordaland!D15&gt;0,Hordaland!D15,"")</f>
      </c>
      <c r="E213" s="8">
        <f>IF(Hordaland!E15&gt;0,Hordaland!E15,"")</f>
      </c>
      <c r="F213" s="8">
        <f>IF(Hordaland!F15&gt;0,Hordaland!F15,"")</f>
      </c>
      <c r="G213" s="8">
        <f>IF(Hordaland!G15&gt;0,Hordaland!G15,"")</f>
        <v>631</v>
      </c>
      <c r="H213" s="8">
        <f>IF(Hordaland!H15&gt;0,Hordaland!H15,"")</f>
      </c>
      <c r="I213" s="8" t="str">
        <f>IF(Hordaland!I15&gt;0,Hordaland!I15,"")</f>
        <v> </v>
      </c>
      <c r="J213" s="8" t="str">
        <f>IF(Hordaland!J15&gt;0,Hordaland!J15,"")</f>
        <v> </v>
      </c>
      <c r="K213" s="8" t="str">
        <f>IF(Hordaland!K15&gt;0,Hordaland!K15,"")</f>
        <v> </v>
      </c>
      <c r="L213" s="8" t="str">
        <f>IF(Hordaland!L15&gt;0,Hordaland!L15,"")</f>
        <v> </v>
      </c>
      <c r="M213" s="8">
        <f>IF(Hordaland!M15&gt;0,Hordaland!M15,"")</f>
        <v>631</v>
      </c>
      <c r="N213" s="8" t="str">
        <f>IF(Hordaland!N15&gt;0,Hordaland!N15,"")</f>
        <v> </v>
      </c>
      <c r="O213" s="8">
        <f t="shared" si="4"/>
        <v>630.74</v>
      </c>
    </row>
    <row r="214" spans="1:15" ht="12.75">
      <c r="A214" s="4">
        <v>1233</v>
      </c>
      <c r="B214" s="5" t="s">
        <v>208</v>
      </c>
      <c r="C214" s="20">
        <f>Hordaland!C16</f>
        <v>736.08</v>
      </c>
      <c r="D214" s="8">
        <f>IF(Hordaland!D16&gt;0,Hordaland!D16,"")</f>
      </c>
      <c r="E214" s="8">
        <f>IF(Hordaland!E16&gt;0,Hordaland!E16,"")</f>
      </c>
      <c r="F214" s="8">
        <f>IF(Hordaland!F16&gt;0,Hordaland!F16,"")</f>
        <v>736</v>
      </c>
      <c r="G214" s="8">
        <f>IF(Hordaland!G16&gt;0,Hordaland!G16,"")</f>
      </c>
      <c r="H214" s="8">
        <f>IF(Hordaland!H16&gt;0,Hordaland!H16,"")</f>
      </c>
      <c r="I214" s="8">
        <f>IF(Hordaland!I16&gt;0,Hordaland!I16,"")</f>
      </c>
      <c r="J214" s="8">
        <f>IF(Hordaland!J16&gt;0,Hordaland!J16,"")</f>
        <v>736</v>
      </c>
      <c r="K214" s="8">
        <f>IF(Hordaland!K16&gt;0,Hordaland!K16,"")</f>
      </c>
      <c r="L214" s="8">
        <f>IF(Hordaland!L16&gt;0,Hordaland!L16,"")</f>
      </c>
      <c r="M214" s="8">
        <f>IF(Hordaland!M16&gt;0,Hordaland!M16,"")</f>
      </c>
      <c r="N214" s="8">
        <f>IF(Hordaland!N16&gt;0,Hordaland!N16,"")</f>
      </c>
      <c r="O214" s="8">
        <f t="shared" si="4"/>
        <v>736.08</v>
      </c>
    </row>
    <row r="215" spans="1:15" ht="12.75">
      <c r="A215" s="4">
        <v>1234</v>
      </c>
      <c r="B215" s="5" t="s">
        <v>209</v>
      </c>
      <c r="C215" s="20">
        <f>Hordaland!C17</f>
        <v>641.47</v>
      </c>
      <c r="D215" s="8">
        <f>IF(Hordaland!D17&gt;0,Hordaland!D17,"")</f>
      </c>
      <c r="E215" s="8">
        <f>IF(Hordaland!E17&gt;0,Hordaland!E17,"")</f>
      </c>
      <c r="F215" s="8">
        <f>IF(Hordaland!F17&gt;0,Hordaland!F17,"")</f>
      </c>
      <c r="G215" s="8">
        <f>IF(Hordaland!G17&gt;0,Hordaland!G17,"")</f>
      </c>
      <c r="H215" s="8">
        <f>IF(Hordaland!H17&gt;0,Hordaland!H17,"")</f>
      </c>
      <c r="I215" s="8">
        <f>IF(Hordaland!I17&gt;0,Hordaland!I17,"")</f>
      </c>
      <c r="J215" s="8">
        <f>IF(Hordaland!J17&gt;0,Hordaland!J17,"")</f>
      </c>
      <c r="K215" s="8">
        <f>IF(Hordaland!K17&gt;0,Hordaland!K17,"")</f>
      </c>
      <c r="L215" s="8">
        <f>IF(Hordaland!L17&gt;0,Hordaland!L17,"")</f>
      </c>
      <c r="M215" s="8">
        <f>IF(Hordaland!M17&gt;0,Hordaland!M17,"")</f>
      </c>
      <c r="N215" s="8">
        <f>IF(Hordaland!N17&gt;0,Hordaland!N17,"")</f>
      </c>
      <c r="O215" s="8">
        <f t="shared" si="4"/>
      </c>
    </row>
    <row r="216" spans="1:15" ht="12.75">
      <c r="A216" s="4">
        <v>1235</v>
      </c>
      <c r="B216" s="5" t="s">
        <v>210</v>
      </c>
      <c r="C216" s="20">
        <f>Hordaland!C18</f>
        <v>9234.26</v>
      </c>
      <c r="D216" s="8">
        <f>IF(Hordaland!D18&gt;0,Hordaland!D18,"")</f>
      </c>
      <c r="E216" s="8">
        <f>IF(Hordaland!E18&gt;0,Hordaland!E18,"")</f>
        <v>1700</v>
      </c>
      <c r="F216" s="8">
        <f>IF(Hordaland!F18&gt;0,Hordaland!F18,"")</f>
        <v>4000</v>
      </c>
      <c r="G216" s="8">
        <f>IF(Hordaland!G18&gt;0,Hordaland!G18,"")</f>
        <v>3700</v>
      </c>
      <c r="H216" s="8">
        <f>IF(Hordaland!H18&gt;0,Hordaland!H18,"")</f>
      </c>
      <c r="I216" s="8">
        <f>IF(Hordaland!I18&gt;0,Hordaland!I18,"")</f>
        <v>1200</v>
      </c>
      <c r="J216" s="8">
        <f>IF(Hordaland!J18&gt;0,Hordaland!J18,"")</f>
        <v>1300</v>
      </c>
      <c r="K216" s="8">
        <f>IF(Hordaland!K18&gt;0,Hordaland!K18,"")</f>
        <v>700</v>
      </c>
      <c r="L216" s="8">
        <f>IF(Hordaland!L18&gt;0,Hordaland!L18,"")</f>
        <v>2950</v>
      </c>
      <c r="M216" s="8">
        <f>IF(Hordaland!M18&gt;0,Hordaland!M18,"")</f>
        <v>3250</v>
      </c>
      <c r="N216" s="8">
        <f>IF(Hordaland!N18&gt;0,Hordaland!N18,"")</f>
      </c>
      <c r="O216" s="8">
        <f t="shared" si="4"/>
        <v>9234.26</v>
      </c>
    </row>
    <row r="217" spans="1:15" ht="12.75">
      <c r="A217" s="4">
        <v>1238</v>
      </c>
      <c r="B217" s="5" t="s">
        <v>211</v>
      </c>
      <c r="C217" s="20">
        <f>Hordaland!C19</f>
        <v>5554.51</v>
      </c>
      <c r="D217" s="8">
        <f>IF(Hordaland!D19&gt;0,Hordaland!D19,"")</f>
      </c>
      <c r="E217" s="8">
        <f>IF(Hordaland!E19&gt;0,Hordaland!E19,"")</f>
        <v>5555</v>
      </c>
      <c r="F217" s="8">
        <f>IF(Hordaland!F19&gt;0,Hordaland!F19,"")</f>
      </c>
      <c r="G217" s="8">
        <f>IF(Hordaland!G19&gt;0,Hordaland!G19,"")</f>
      </c>
      <c r="H217" s="8">
        <f>IF(Hordaland!H19&gt;0,Hordaland!H19,"")</f>
      </c>
      <c r="I217" s="8">
        <f>IF(Hordaland!I19&gt;0,Hordaland!I19,"")</f>
        <v>80</v>
      </c>
      <c r="J217" s="8">
        <f>IF(Hordaland!J19&gt;0,Hordaland!J19,"")</f>
        <v>946</v>
      </c>
      <c r="K217" s="8">
        <f>IF(Hordaland!K19&gt;0,Hordaland!K19,"")</f>
        <v>1700</v>
      </c>
      <c r="L217" s="8">
        <f>IF(Hordaland!L19&gt;0,Hordaland!L19,"")</f>
      </c>
      <c r="M217" s="8">
        <f>IF(Hordaland!M19&gt;0,Hordaland!M19,"")</f>
        <v>590</v>
      </c>
      <c r="N217" s="8">
        <f>IF(Hordaland!N19&gt;0,Hordaland!N19,"")</f>
        <v>2239</v>
      </c>
      <c r="O217" s="8">
        <f t="shared" si="4"/>
        <v>5554.51</v>
      </c>
    </row>
    <row r="218" spans="1:15" ht="12.75">
      <c r="A218" s="4">
        <v>1241</v>
      </c>
      <c r="B218" s="5" t="s">
        <v>212</v>
      </c>
      <c r="C218" s="20">
        <f>Hordaland!C20</f>
        <v>2543.75</v>
      </c>
      <c r="D218" s="8">
        <f>IF(Hordaland!D20&gt;0,Hordaland!D20,"")</f>
      </c>
      <c r="E218" s="8">
        <f>IF(Hordaland!E20&gt;0,Hordaland!E20,"")</f>
      </c>
      <c r="F218" s="8">
        <f>IF(Hordaland!F20&gt;0,Hordaland!F20,"")</f>
        <v>1751</v>
      </c>
      <c r="G218" s="8">
        <f>IF(Hordaland!G20&gt;0,Hordaland!G20,"")</f>
        <v>793</v>
      </c>
      <c r="H218" s="8">
        <f>IF(Hordaland!H20&gt;0,Hordaland!H20,"")</f>
      </c>
      <c r="I218" s="8">
        <f>IF(Hordaland!I20&gt;0,Hordaland!I20,"")</f>
        <v>93</v>
      </c>
      <c r="J218" s="8">
        <f>IF(Hordaland!J20&gt;0,Hordaland!J20,"")</f>
        <v>250</v>
      </c>
      <c r="K218" s="8">
        <f>IF(Hordaland!K20&gt;0,Hordaland!K20,"")</f>
        <v>200</v>
      </c>
      <c r="L218" s="8">
        <f>IF(Hordaland!L20&gt;0,Hordaland!L20,"")</f>
        <v>1751</v>
      </c>
      <c r="M218" s="8">
        <f>IF(Hordaland!M20&gt;0,Hordaland!M20,"")</f>
      </c>
      <c r="N218" s="8">
        <f>IF(Hordaland!N20&gt;0,Hordaland!N20,"")</f>
        <v>250</v>
      </c>
      <c r="O218" s="8">
        <f t="shared" si="4"/>
        <v>2543.75</v>
      </c>
    </row>
    <row r="219" spans="1:15" ht="12.75">
      <c r="A219" s="4">
        <v>1242</v>
      </c>
      <c r="B219" s="5" t="s">
        <v>213</v>
      </c>
      <c r="C219" s="20">
        <f>Hordaland!C21</f>
        <v>1593.62</v>
      </c>
      <c r="D219" s="8">
        <f>IF(Hordaland!D21&gt;0,Hordaland!D21,"")</f>
      </c>
      <c r="E219" s="8">
        <f>IF(Hordaland!E21&gt;0,Hordaland!E21,"")</f>
        <v>560</v>
      </c>
      <c r="F219" s="8">
        <f>IF(Hordaland!F21&gt;0,Hordaland!F21,"")</f>
        <v>200</v>
      </c>
      <c r="G219" s="8">
        <f>IF(Hordaland!G21&gt;0,Hordaland!G21,"")</f>
        <v>150</v>
      </c>
      <c r="H219" s="8">
        <f>IF(Hordaland!H21&gt;0,Hordaland!H21,"")</f>
        <v>680</v>
      </c>
      <c r="I219" s="8">
        <f>IF(Hordaland!I21&gt;0,Hordaland!I21,"")</f>
        <v>50</v>
      </c>
      <c r="J219" s="8">
        <f>IF(Hordaland!J21&gt;0,Hordaland!J21,"")</f>
        <v>180</v>
      </c>
      <c r="K219" s="8">
        <f>IF(Hordaland!K21&gt;0,Hordaland!K21,"")</f>
        <v>450</v>
      </c>
      <c r="L219" s="8">
        <f>IF(Hordaland!L21&gt;0,Hordaland!L21,"")</f>
        <v>650</v>
      </c>
      <c r="M219" s="8">
        <f>IF(Hordaland!M21&gt;0,Hordaland!M21,"")</f>
      </c>
      <c r="N219" s="8">
        <f>IF(Hordaland!N21&gt;0,Hordaland!N21,"")</f>
        <v>260</v>
      </c>
      <c r="O219" s="8">
        <f t="shared" si="4"/>
        <v>1593.62</v>
      </c>
    </row>
    <row r="220" spans="1:15" ht="12.75">
      <c r="A220" s="4">
        <v>1243</v>
      </c>
      <c r="B220" s="5" t="s">
        <v>62</v>
      </c>
      <c r="C220" s="20">
        <f>Hordaland!C22</f>
        <v>10918.46</v>
      </c>
      <c r="D220" s="8">
        <f>IF(Hordaland!D22&gt;0,Hordaland!D22,"")</f>
      </c>
      <c r="E220" s="8">
        <f>IF(Hordaland!E22&gt;0,Hordaland!E22,"")</f>
        <v>10918</v>
      </c>
      <c r="F220" s="8">
        <f>IF(Hordaland!F22&gt;0,Hordaland!F22,"")</f>
      </c>
      <c r="G220" s="8">
        <f>IF(Hordaland!G22&gt;0,Hordaland!G22,"")</f>
      </c>
      <c r="H220" s="8">
        <f>IF(Hordaland!H22&gt;0,Hordaland!H22,"")</f>
      </c>
      <c r="I220" s="8">
        <f>IF(Hordaland!I22&gt;0,Hordaland!I22,"")</f>
        <v>1084</v>
      </c>
      <c r="J220" s="8">
        <f>IF(Hordaland!J22&gt;0,Hordaland!J22,"")</f>
        <v>1350</v>
      </c>
      <c r="K220" s="8">
        <f>IF(Hordaland!K22&gt;0,Hordaland!K22,"")</f>
        <v>380</v>
      </c>
      <c r="L220" s="8">
        <f>IF(Hordaland!L22&gt;0,Hordaland!L22,"")</f>
        <v>5900</v>
      </c>
      <c r="M220" s="8">
        <f>IF(Hordaland!M22&gt;0,Hordaland!M22,"")</f>
        <v>1800</v>
      </c>
      <c r="N220" s="8">
        <f>IF(Hordaland!N22&gt;0,Hordaland!N22,"")</f>
        <v>400</v>
      </c>
      <c r="O220" s="8">
        <f t="shared" si="4"/>
        <v>10918.46</v>
      </c>
    </row>
    <row r="221" spans="1:15" ht="12.75">
      <c r="A221" s="4">
        <v>1244</v>
      </c>
      <c r="B221" s="5" t="s">
        <v>214</v>
      </c>
      <c r="C221" s="20">
        <f>Hordaland!C23</f>
        <v>2973.19</v>
      </c>
      <c r="D221" s="8">
        <f>IF(Hordaland!D23&gt;0,Hordaland!D23,"")</f>
        <v>273</v>
      </c>
      <c r="E221" s="8">
        <f>IF(Hordaland!E23&gt;0,Hordaland!E23,"")</f>
      </c>
      <c r="F221" s="8">
        <f>IF(Hordaland!F23&gt;0,Hordaland!F23,"")</f>
        <v>1750</v>
      </c>
      <c r="G221" s="8">
        <f>IF(Hordaland!G23&gt;0,Hordaland!G23,"")</f>
        <v>700</v>
      </c>
      <c r="H221" s="8">
        <f>IF(Hordaland!H23&gt;0,Hordaland!H23,"")</f>
        <v>250</v>
      </c>
      <c r="I221" s="8">
        <f>IF(Hordaland!I23&gt;0,Hordaland!I23,"")</f>
      </c>
      <c r="J221" s="8">
        <f>IF(Hordaland!J23&gt;0,Hordaland!J23,"")</f>
        <v>1700</v>
      </c>
      <c r="K221" s="8">
        <f>IF(Hordaland!K23&gt;0,Hordaland!K23,"")</f>
        <v>500</v>
      </c>
      <c r="L221" s="8">
        <f>IF(Hordaland!L23&gt;0,Hordaland!L23,"")</f>
        <v>250</v>
      </c>
      <c r="M221" s="8">
        <f>IF(Hordaland!M23&gt;0,Hordaland!M23,"")</f>
      </c>
      <c r="N221" s="8">
        <f>IF(Hordaland!N23&gt;0,Hordaland!N23,"")</f>
        <v>523</v>
      </c>
      <c r="O221" s="8">
        <f t="shared" si="4"/>
        <v>2973.19</v>
      </c>
    </row>
    <row r="222" spans="1:15" ht="12.75">
      <c r="A222" s="4">
        <v>1245</v>
      </c>
      <c r="B222" s="5" t="s">
        <v>215</v>
      </c>
      <c r="C222" s="20">
        <f>Hordaland!C24</f>
        <v>3909.9</v>
      </c>
      <c r="D222" s="8">
        <f>IF(Hordaland!D24&gt;0,Hordaland!D24,"")</f>
        <v>918</v>
      </c>
      <c r="E222" s="8">
        <f>IF(Hordaland!E24&gt;0,Hordaland!E24,"")</f>
        <v>1000</v>
      </c>
      <c r="F222" s="8">
        <f>IF(Hordaland!F24&gt;0,Hordaland!F24,"")</f>
        <v>500</v>
      </c>
      <c r="G222" s="8">
        <f>IF(Hordaland!G24&gt;0,Hordaland!G24,"")</f>
        <v>1200</v>
      </c>
      <c r="H222" s="8">
        <f>IF(Hordaland!H24&gt;0,Hordaland!H24,"")</f>
        <v>292</v>
      </c>
      <c r="I222" s="8">
        <f>IF(Hordaland!I24&gt;0,Hordaland!I24,"")</f>
        <v>300</v>
      </c>
      <c r="J222" s="8">
        <f>IF(Hordaland!J24&gt;0,Hordaland!J24,"")</f>
        <v>1500</v>
      </c>
      <c r="K222" s="8">
        <f>IF(Hordaland!K24&gt;0,Hordaland!K24,"")</f>
      </c>
      <c r="L222" s="8">
        <f>IF(Hordaland!L24&gt;0,Hordaland!L24,"")</f>
        <v>1000</v>
      </c>
      <c r="M222" s="8">
        <f>IF(Hordaland!M24&gt;0,Hordaland!M24,"")</f>
        <v>192</v>
      </c>
      <c r="N222" s="8">
        <f>IF(Hordaland!N24&gt;0,Hordaland!N24,"")</f>
        <v>918</v>
      </c>
      <c r="O222" s="8">
        <f t="shared" si="4"/>
        <v>3909.9</v>
      </c>
    </row>
    <row r="223" spans="1:15" ht="12.75">
      <c r="A223" s="4">
        <v>1246</v>
      </c>
      <c r="B223" s="5" t="s">
        <v>216</v>
      </c>
      <c r="C223" s="20">
        <f>Hordaland!C25</f>
        <v>14355.31</v>
      </c>
      <c r="D223" s="8">
        <f>IF(Hordaland!D25&gt;0,Hordaland!D25,"")</f>
        <v>55</v>
      </c>
      <c r="E223" s="8">
        <f>IF(Hordaland!E25&gt;0,Hordaland!E25,"")</f>
        <v>6500</v>
      </c>
      <c r="F223" s="8">
        <f>IF(Hordaland!F25&gt;0,Hordaland!F25,"")</f>
        <v>5000</v>
      </c>
      <c r="G223" s="8">
        <f>IF(Hordaland!G25&gt;0,Hordaland!G25,"")</f>
        <v>2800</v>
      </c>
      <c r="H223" s="8">
        <f>IF(Hordaland!H25&gt;0,Hordaland!H25,"")</f>
      </c>
      <c r="I223" s="8">
        <f>IF(Hordaland!I25&gt;0,Hordaland!I25,"")</f>
        <v>250</v>
      </c>
      <c r="J223" s="8">
        <f>IF(Hordaland!J25&gt;0,Hordaland!J25,"")</f>
        <v>750</v>
      </c>
      <c r="K223" s="8">
        <f>IF(Hordaland!K25&gt;0,Hordaland!K25,"")</f>
        <v>4000</v>
      </c>
      <c r="L223" s="8">
        <f>IF(Hordaland!L25&gt;0,Hordaland!L25,"")</f>
        <v>2500</v>
      </c>
      <c r="M223" s="8">
        <f>IF(Hordaland!M25&gt;0,Hordaland!M25,"")</f>
      </c>
      <c r="N223" s="8">
        <f>IF(Hordaland!N25&gt;0,Hordaland!N25,"")</f>
        <v>6800</v>
      </c>
      <c r="O223" s="8">
        <f aca="true" t="shared" si="5" ref="O223:O286">IF(SUM(D223:H223)&gt;0,C223,"")</f>
        <v>14355.31</v>
      </c>
    </row>
    <row r="224" spans="1:15" ht="12.75">
      <c r="A224" s="4">
        <v>1247</v>
      </c>
      <c r="B224" s="5" t="s">
        <v>217</v>
      </c>
      <c r="C224" s="20">
        <f>Hordaland!C26</f>
        <v>16159.62</v>
      </c>
      <c r="D224" s="8">
        <f>IF(Hordaland!D26&gt;0,Hordaland!D26,"")</f>
      </c>
      <c r="E224" s="8">
        <f>IF(Hordaland!E26&gt;0,Hordaland!E26,"")</f>
        <v>6560</v>
      </c>
      <c r="F224" s="8">
        <f>IF(Hordaland!F26&gt;0,Hordaland!F26,"")</f>
        <v>4700</v>
      </c>
      <c r="G224" s="8">
        <f>IF(Hordaland!G26&gt;0,Hordaland!G26,"")</f>
        <v>4900</v>
      </c>
      <c r="H224" s="8">
        <f>IF(Hordaland!H26&gt;0,Hordaland!H26,"")</f>
      </c>
      <c r="I224" s="8">
        <f>IF(Hordaland!I26&gt;0,Hordaland!I26,"")</f>
        <v>400</v>
      </c>
      <c r="J224" s="8">
        <f>IF(Hordaland!J26&gt;0,Hordaland!J26,"")</f>
        <v>6960</v>
      </c>
      <c r="K224" s="8">
        <f>IF(Hordaland!K26&gt;0,Hordaland!K26,"")</f>
      </c>
      <c r="L224" s="8">
        <f>IF(Hordaland!L26&gt;0,Hordaland!L26,"")</f>
        <v>6600</v>
      </c>
      <c r="M224" s="8">
        <f>IF(Hordaland!M26&gt;0,Hordaland!M26,"")</f>
        <v>2100</v>
      </c>
      <c r="N224" s="8">
        <f>IF(Hordaland!N26&gt;0,Hordaland!N26,"")</f>
        <v>100</v>
      </c>
      <c r="O224" s="8">
        <f t="shared" si="5"/>
        <v>16159.62</v>
      </c>
    </row>
    <row r="225" spans="1:15" ht="12.75">
      <c r="A225" s="4">
        <v>1251</v>
      </c>
      <c r="B225" s="5" t="s">
        <v>218</v>
      </c>
      <c r="C225" s="20">
        <f>Hordaland!C27</f>
        <v>2755.11</v>
      </c>
      <c r="D225" s="8">
        <f>IF(Hordaland!D27&gt;0,Hordaland!D27,"")</f>
      </c>
      <c r="E225" s="8">
        <f>IF(Hordaland!E27&gt;0,Hordaland!E27,"")</f>
        <v>1680</v>
      </c>
      <c r="F225" s="8">
        <f>IF(Hordaland!F27&gt;0,Hordaland!F27,"")</f>
        <v>200</v>
      </c>
      <c r="G225" s="8">
        <f>IF(Hordaland!G27&gt;0,Hordaland!G27,"")</f>
        <v>875</v>
      </c>
      <c r="H225" s="8">
        <f>IF(Hordaland!H27&gt;0,Hordaland!H27,"")</f>
      </c>
      <c r="I225" s="8">
        <f>IF(Hordaland!I27&gt;0,Hordaland!I27,"")</f>
        <v>400</v>
      </c>
      <c r="J225" s="8">
        <f>IF(Hordaland!J27&gt;0,Hordaland!J27,"")</f>
        <v>630</v>
      </c>
      <c r="K225" s="8">
        <f>IF(Hordaland!K27&gt;0,Hordaland!K27,"")</f>
        <v>400</v>
      </c>
      <c r="L225" s="8">
        <f>IF(Hordaland!L27&gt;0,Hordaland!L27,"")</f>
        <v>1100</v>
      </c>
      <c r="M225" s="8">
        <f>IF(Hordaland!M27&gt;0,Hordaland!M27,"")</f>
      </c>
      <c r="N225" s="8">
        <f>IF(Hordaland!N27&gt;0,Hordaland!N27,"")</f>
        <v>225</v>
      </c>
      <c r="O225" s="8">
        <f t="shared" si="5"/>
        <v>2755.11</v>
      </c>
    </row>
    <row r="226" spans="1:15" ht="12.75">
      <c r="A226" s="4">
        <v>1252</v>
      </c>
      <c r="B226" s="5" t="s">
        <v>219</v>
      </c>
      <c r="C226" s="20">
        <f>Hordaland!C28</f>
        <v>234.85</v>
      </c>
      <c r="D226" s="8">
        <f>IF(Hordaland!D28&gt;0,Hordaland!D28,"")</f>
      </c>
      <c r="E226" s="8">
        <f>IF(Hordaland!E28&gt;0,Hordaland!E28,"")</f>
      </c>
      <c r="F226" s="8">
        <f>IF(Hordaland!F28&gt;0,Hordaland!F28,"")</f>
        <v>35</v>
      </c>
      <c r="G226" s="8">
        <f>IF(Hordaland!G28&gt;0,Hordaland!G28,"")</f>
        <v>200</v>
      </c>
      <c r="H226" s="8">
        <f>IF(Hordaland!H28&gt;0,Hordaland!H28,"")</f>
      </c>
      <c r="I226" s="8">
        <f>IF(Hordaland!I28&gt;0,Hordaland!I28,"")</f>
      </c>
      <c r="J226" s="8">
        <f>IF(Hordaland!J28&gt;0,Hordaland!J28,"")</f>
      </c>
      <c r="K226" s="8">
        <f>IF(Hordaland!K28&gt;0,Hordaland!K28,"")</f>
      </c>
      <c r="L226" s="8">
        <f>IF(Hordaland!L28&gt;0,Hordaland!L28,"")</f>
      </c>
      <c r="M226" s="8">
        <f>IF(Hordaland!M28&gt;0,Hordaland!M28,"")</f>
        <v>235</v>
      </c>
      <c r="N226" s="8">
        <f>IF(Hordaland!N28&gt;0,Hordaland!N28,"")</f>
      </c>
      <c r="O226" s="8">
        <f t="shared" si="5"/>
        <v>234.85</v>
      </c>
    </row>
    <row r="227" spans="1:15" ht="12.75">
      <c r="A227" s="4">
        <v>1253</v>
      </c>
      <c r="B227" s="5" t="s">
        <v>220</v>
      </c>
      <c r="C227" s="20">
        <f>Hordaland!C29</f>
        <v>4909.68</v>
      </c>
      <c r="D227" s="8">
        <f>IF(Hordaland!D29&gt;0,Hordaland!D29,"")</f>
      </c>
      <c r="E227" s="8">
        <f>IF(Hordaland!E29&gt;0,Hordaland!E29,"")</f>
        <v>4910</v>
      </c>
      <c r="F227" s="8">
        <f>IF(Hordaland!F29&gt;0,Hordaland!F29,"")</f>
      </c>
      <c r="G227" s="8">
        <f>IF(Hordaland!G29&gt;0,Hordaland!G29,"")</f>
      </c>
      <c r="H227" s="8">
        <f>IF(Hordaland!H29&gt;0,Hordaland!H29,"")</f>
      </c>
      <c r="I227" s="8">
        <f>IF(Hordaland!I29&gt;0,Hordaland!I29,"")</f>
        <v>250</v>
      </c>
      <c r="J227" s="8">
        <f>IF(Hordaland!J29&gt;0,Hordaland!J29,"")</f>
        <v>250</v>
      </c>
      <c r="K227" s="8">
        <f>IF(Hordaland!K29&gt;0,Hordaland!K29,"")</f>
        <v>900</v>
      </c>
      <c r="L227" s="8">
        <f>IF(Hordaland!L29&gt;0,Hordaland!L29,"")</f>
        <v>1637</v>
      </c>
      <c r="M227" s="8">
        <f>IF(Hordaland!M29&gt;0,Hordaland!M29,"")</f>
      </c>
      <c r="N227" s="8">
        <f>IF(Hordaland!N29&gt;0,Hordaland!N29,"")</f>
        <v>1873</v>
      </c>
      <c r="O227" s="8">
        <f t="shared" si="5"/>
        <v>4909.68</v>
      </c>
    </row>
    <row r="228" spans="1:15" ht="12.75">
      <c r="A228" s="4">
        <v>1256</v>
      </c>
      <c r="B228" s="5" t="s">
        <v>221</v>
      </c>
      <c r="C228" s="20">
        <f>Hordaland!C30</f>
        <v>4281.63</v>
      </c>
      <c r="D228" s="8">
        <f>IF(Hordaland!D30&gt;0,Hordaland!D30,"")</f>
      </c>
      <c r="E228" s="8">
        <f>IF(Hordaland!E30&gt;0,Hordaland!E30,"")</f>
        <v>1782</v>
      </c>
      <c r="F228" s="8">
        <f>IF(Hordaland!F30&gt;0,Hordaland!F30,"")</f>
      </c>
      <c r="G228" s="8">
        <f>IF(Hordaland!G30&gt;0,Hordaland!G30,"")</f>
        <v>2500</v>
      </c>
      <c r="H228" s="8">
        <f>IF(Hordaland!H30&gt;0,Hordaland!H30,"")</f>
      </c>
      <c r="I228" s="8">
        <f>IF(Hordaland!I30&gt;0,Hordaland!I30,"")</f>
      </c>
      <c r="J228" s="8">
        <f>IF(Hordaland!J30&gt;0,Hordaland!J30,"")</f>
        <v>2500</v>
      </c>
      <c r="K228" s="8">
        <f>IF(Hordaland!K30&gt;0,Hordaland!K30,"")</f>
        <v>1200</v>
      </c>
      <c r="L228" s="8">
        <f>IF(Hordaland!L30&gt;0,Hordaland!L30,"")</f>
      </c>
      <c r="M228" s="8">
        <f>IF(Hordaland!M30&gt;0,Hordaland!M30,"")</f>
        <v>500</v>
      </c>
      <c r="N228" s="8">
        <f>IF(Hordaland!N30&gt;0,Hordaland!N30,"")</f>
      </c>
      <c r="O228" s="8">
        <f t="shared" si="5"/>
        <v>4281.63</v>
      </c>
    </row>
    <row r="229" spans="1:15" ht="12.75">
      <c r="A229" s="4">
        <v>1259</v>
      </c>
      <c r="B229" s="5" t="s">
        <v>222</v>
      </c>
      <c r="C229" s="20">
        <f>Hordaland!C31</f>
        <v>2798.06</v>
      </c>
      <c r="D229" s="8">
        <f>IF(Hordaland!D31&gt;0,Hordaland!D31,"")</f>
      </c>
      <c r="E229" s="8">
        <f>IF(Hordaland!E31&gt;0,Hordaland!E31,"")</f>
        <v>2800</v>
      </c>
      <c r="F229" s="8">
        <f>IF(Hordaland!F31&gt;0,Hordaland!F31,"")</f>
      </c>
      <c r="G229" s="8">
        <f>IF(Hordaland!G31&gt;0,Hordaland!G31,"")</f>
      </c>
      <c r="H229" s="8">
        <f>IF(Hordaland!H31&gt;0,Hordaland!H31,"")</f>
      </c>
      <c r="I229" s="8">
        <f>IF(Hordaland!I31&gt;0,Hordaland!I31,"")</f>
      </c>
      <c r="J229" s="8">
        <f>IF(Hordaland!J31&gt;0,Hordaland!J31,"")</f>
        <v>2800</v>
      </c>
      <c r="K229" s="8">
        <f>IF(Hordaland!K31&gt;0,Hordaland!K31,"")</f>
      </c>
      <c r="L229" s="8">
        <f>IF(Hordaland!L31&gt;0,Hordaland!L31,"")</f>
      </c>
      <c r="M229" s="8">
        <f>IF(Hordaland!M31&gt;0,Hordaland!M31,"")</f>
      </c>
      <c r="N229" s="8">
        <f>IF(Hordaland!N31&gt;0,Hordaland!N31,"")</f>
      </c>
      <c r="O229" s="8">
        <f t="shared" si="5"/>
        <v>2798.06</v>
      </c>
    </row>
    <row r="230" spans="1:15" ht="12.75">
      <c r="A230" s="4">
        <v>1260</v>
      </c>
      <c r="B230" s="5" t="s">
        <v>223</v>
      </c>
      <c r="C230" s="20">
        <f>Hordaland!C32</f>
        <v>3208.71</v>
      </c>
      <c r="D230" s="8">
        <f>IF(Hordaland!D32&gt;0,Hordaland!D32,"")</f>
      </c>
      <c r="E230" s="8">
        <f>IF(Hordaland!E32&gt;0,Hordaland!E32,"")</f>
        <v>2309</v>
      </c>
      <c r="F230" s="8">
        <f>IF(Hordaland!F32&gt;0,Hordaland!F32,"")</f>
        <v>900</v>
      </c>
      <c r="G230" s="8">
        <f>IF(Hordaland!G32&gt;0,Hordaland!G32,"")</f>
      </c>
      <c r="H230" s="8">
        <f>IF(Hordaland!H32&gt;0,Hordaland!H32,"")</f>
      </c>
      <c r="I230" s="8">
        <f>IF(Hordaland!I32&gt;0,Hordaland!I32,"")</f>
      </c>
      <c r="J230" s="8">
        <f>IF(Hordaland!J32&gt;0,Hordaland!J32,"")</f>
      </c>
      <c r="K230" s="8">
        <f>IF(Hordaland!K32&gt;0,Hordaland!K32,"")</f>
        <v>2309</v>
      </c>
      <c r="L230" s="8">
        <f>IF(Hordaland!L32&gt;0,Hordaland!L32,"")</f>
      </c>
      <c r="M230" s="8">
        <f>IF(Hordaland!M32&gt;0,Hordaland!M32,"")</f>
        <v>900</v>
      </c>
      <c r="N230" s="8">
        <f>IF(Hordaland!N32&gt;0,Hordaland!N32,"")</f>
      </c>
      <c r="O230" s="8">
        <f t="shared" si="5"/>
        <v>3208.71</v>
      </c>
    </row>
    <row r="231" spans="1:15" ht="12.75">
      <c r="A231" s="4">
        <v>1263</v>
      </c>
      <c r="B231" s="5" t="s">
        <v>224</v>
      </c>
      <c r="C231" s="20">
        <f>Hordaland!C33</f>
        <v>9351.68</v>
      </c>
      <c r="D231" s="8">
        <f>IF(Hordaland!D33&gt;0,Hordaland!D33,"")</f>
      </c>
      <c r="E231" s="8">
        <f>IF(Hordaland!E33&gt;0,Hordaland!E33,"")</f>
        <v>976</v>
      </c>
      <c r="F231" s="8">
        <f>IF(Hordaland!F33&gt;0,Hordaland!F33,"")</f>
        <v>3100</v>
      </c>
      <c r="G231" s="8">
        <f>IF(Hordaland!G33&gt;0,Hordaland!G33,"")</f>
        <v>5026</v>
      </c>
      <c r="H231" s="8">
        <f>IF(Hordaland!H33&gt;0,Hordaland!H33,"")</f>
        <v>250</v>
      </c>
      <c r="I231" s="8">
        <f>IF(Hordaland!I33&gt;0,Hordaland!I33,"")</f>
        <v>250</v>
      </c>
      <c r="J231" s="8">
        <f>IF(Hordaland!J33&gt;0,Hordaland!J33,"")</f>
        <v>3500</v>
      </c>
      <c r="K231" s="8">
        <f>IF(Hordaland!K33&gt;0,Hordaland!K33,"")</f>
      </c>
      <c r="L231" s="8">
        <f>IF(Hordaland!L33&gt;0,Hordaland!L33,"")</f>
        <v>3076</v>
      </c>
      <c r="M231" s="8">
        <f>IF(Hordaland!M33&gt;0,Hordaland!M33,"")</f>
        <v>2526</v>
      </c>
      <c r="N231" s="8">
        <f>IF(Hordaland!N33&gt;0,Hordaland!N33,"")</f>
      </c>
      <c r="O231" s="8">
        <f t="shared" si="5"/>
        <v>9351.68</v>
      </c>
    </row>
    <row r="232" spans="1:15" ht="12.75">
      <c r="A232" s="4">
        <v>1264</v>
      </c>
      <c r="B232" s="5" t="s">
        <v>225</v>
      </c>
      <c r="C232" s="20">
        <f>Hordaland!C34</f>
        <v>1727.15</v>
      </c>
      <c r="D232" s="8">
        <f>IF(Hordaland!D34&gt;0,Hordaland!D34,"")</f>
      </c>
      <c r="E232" s="8">
        <f>IF(Hordaland!E34&gt;0,Hordaland!E34,"")</f>
        <v>300</v>
      </c>
      <c r="F232" s="8">
        <f>IF(Hordaland!F34&gt;0,Hordaland!F34,"")</f>
        <v>1200</v>
      </c>
      <c r="G232" s="8">
        <f>IF(Hordaland!G34&gt;0,Hordaland!G34,"")</f>
        <v>227</v>
      </c>
      <c r="H232" s="8">
        <f>IF(Hordaland!H34&gt;0,Hordaland!H34,"")</f>
      </c>
      <c r="I232" s="8">
        <f>IF(Hordaland!I34&gt;0,Hordaland!I34,"")</f>
      </c>
      <c r="J232" s="8">
        <f>IF(Hordaland!J34&gt;0,Hordaland!J34,"")</f>
      </c>
      <c r="K232" s="8">
        <f>IF(Hordaland!K34&gt;0,Hordaland!K34,"")</f>
        <v>1200</v>
      </c>
      <c r="L232" s="8">
        <f>IF(Hordaland!L34&gt;0,Hordaland!L34,"")</f>
      </c>
      <c r="M232" s="8">
        <f>IF(Hordaland!M34&gt;0,Hordaland!M34,"")</f>
      </c>
      <c r="N232" s="8">
        <f>IF(Hordaland!N34&gt;0,Hordaland!N34,"")</f>
        <v>527</v>
      </c>
      <c r="O232" s="8">
        <f t="shared" si="5"/>
        <v>1727.15</v>
      </c>
    </row>
    <row r="233" spans="1:15" ht="12.75">
      <c r="A233" s="4">
        <v>1265</v>
      </c>
      <c r="B233" s="5" t="s">
        <v>226</v>
      </c>
      <c r="C233" s="20">
        <f>Hordaland!C35</f>
        <v>393.2</v>
      </c>
      <c r="D233" s="8">
        <f>IF(Hordaland!D35&gt;0,Hordaland!D35,"")</f>
      </c>
      <c r="E233" s="8">
        <f>IF(Hordaland!E35&gt;0,Hordaland!E35,"")</f>
      </c>
      <c r="F233" s="8">
        <f>IF(Hordaland!F35&gt;0,Hordaland!F35,"")</f>
      </c>
      <c r="G233" s="8">
        <f>IF(Hordaland!G35&gt;0,Hordaland!G35,"")</f>
        <v>393</v>
      </c>
      <c r="H233" s="8">
        <f>IF(Hordaland!H35&gt;0,Hordaland!H35,"")</f>
      </c>
      <c r="I233" s="8">
        <f>IF(Hordaland!I35&gt;0,Hordaland!I35,"")</f>
      </c>
      <c r="J233" s="8">
        <f>IF(Hordaland!J35&gt;0,Hordaland!J35,"")</f>
      </c>
      <c r="K233" s="8">
        <f>IF(Hordaland!K35&gt;0,Hordaland!K35,"")</f>
      </c>
      <c r="L233" s="8">
        <f>IF(Hordaland!L35&gt;0,Hordaland!L35,"")</f>
      </c>
      <c r="M233" s="8">
        <f>IF(Hordaland!M35&gt;0,Hordaland!M35,"")</f>
        <v>393</v>
      </c>
      <c r="N233" s="8">
        <f>IF(Hordaland!N35&gt;0,Hordaland!N35,"")</f>
      </c>
      <c r="O233" s="8">
        <f t="shared" si="5"/>
        <v>393.2</v>
      </c>
    </row>
    <row r="234" spans="1:15" ht="12.75">
      <c r="A234" s="4">
        <v>1266</v>
      </c>
      <c r="B234" s="5" t="s">
        <v>227</v>
      </c>
      <c r="C234" s="20">
        <f>Hordaland!C36</f>
        <v>1106.47</v>
      </c>
      <c r="D234" s="8">
        <f>IF(Hordaland!D36&gt;0,Hordaland!D36,"")</f>
      </c>
      <c r="E234" s="8">
        <f>IF(Hordaland!E36&gt;0,Hordaland!E36,"")</f>
        <v>1106</v>
      </c>
      <c r="F234" s="8">
        <f>IF(Hordaland!F36&gt;0,Hordaland!F36,"")</f>
      </c>
      <c r="G234" s="8">
        <f>IF(Hordaland!G36&gt;0,Hordaland!G36,"")</f>
      </c>
      <c r="H234" s="8">
        <f>IF(Hordaland!H36&gt;0,Hordaland!H36,"")</f>
      </c>
      <c r="I234" s="8">
        <f>IF(Hordaland!I36&gt;0,Hordaland!I36,"")</f>
      </c>
      <c r="J234" s="8">
        <f>IF(Hordaland!J36&gt;0,Hordaland!J36,"")</f>
      </c>
      <c r="K234" s="8">
        <f>IF(Hordaland!K36&gt;0,Hordaland!K36,"")</f>
      </c>
      <c r="L234" s="8">
        <f>IF(Hordaland!L36&gt;0,Hordaland!L36,"")</f>
        <v>1106</v>
      </c>
      <c r="M234" s="8">
        <f>IF(Hordaland!M36&gt;0,Hordaland!M36,"")</f>
      </c>
      <c r="N234" s="8">
        <f>IF(Hordaland!N36&gt;0,Hordaland!N36,"")</f>
      </c>
      <c r="O234" s="8">
        <f t="shared" si="5"/>
        <v>1106.47</v>
      </c>
    </row>
    <row r="235" spans="1:15" ht="12.75">
      <c r="A235" s="4">
        <v>1401</v>
      </c>
      <c r="B235" s="5" t="s">
        <v>228</v>
      </c>
      <c r="C235" s="20">
        <f>'Sogn og Fjordane'!C4</f>
        <v>7669.5</v>
      </c>
      <c r="D235" s="8">
        <f>IF('Sogn og Fjordane'!D4&gt;0,'Sogn og Fjordane'!D4,"")</f>
      </c>
      <c r="E235" s="8">
        <f>IF('Sogn og Fjordane'!E4&gt;0,'Sogn og Fjordane'!E4,"")</f>
        <v>3468</v>
      </c>
      <c r="F235" s="8">
        <f>IF('Sogn og Fjordane'!F4&gt;0,'Sogn og Fjordane'!F4,"")</f>
        <v>250</v>
      </c>
      <c r="G235" s="8">
        <f>IF('Sogn og Fjordane'!G4&gt;0,'Sogn og Fjordane'!G4,"")</f>
        <v>2902</v>
      </c>
      <c r="H235" s="8">
        <f>IF('Sogn og Fjordane'!H4&gt;0,'Sogn og Fjordane'!H4,"")</f>
        <v>1050</v>
      </c>
      <c r="I235" s="8">
        <f>IF('Sogn og Fjordane'!I4&gt;0,'Sogn og Fjordane'!I4,"")</f>
        <v>80</v>
      </c>
      <c r="J235" s="8">
        <f>IF('Sogn og Fjordane'!J4&gt;0,'Sogn og Fjordane'!J4,"")</f>
        <v>1750</v>
      </c>
      <c r="K235" s="8">
        <f>IF('Sogn og Fjordane'!K4&gt;0,'Sogn og Fjordane'!K4,"")</f>
        <v>1400</v>
      </c>
      <c r="L235" s="8">
        <f>IF('Sogn og Fjordane'!L4&gt;0,'Sogn og Fjordane'!L4,"")</f>
        <v>2502</v>
      </c>
      <c r="M235" s="8">
        <f>IF('Sogn og Fjordane'!M4&gt;0,'Sogn og Fjordane'!M4,"")</f>
        <v>1938</v>
      </c>
      <c r="N235" s="8">
        <f>IF('Sogn og Fjordane'!N4&gt;0,'Sogn og Fjordane'!N4,"")</f>
      </c>
      <c r="O235" s="8">
        <f t="shared" si="5"/>
        <v>7669.5</v>
      </c>
    </row>
    <row r="236" spans="1:15" ht="12.75">
      <c r="A236" s="4">
        <v>1411</v>
      </c>
      <c r="B236" s="5" t="s">
        <v>229</v>
      </c>
      <c r="C236" s="20">
        <f>'Sogn og Fjordane'!C5</f>
        <v>1552.69</v>
      </c>
      <c r="D236" s="8">
        <f>IF('Sogn og Fjordane'!D5&gt;0,'Sogn og Fjordane'!D5,"")</f>
      </c>
      <c r="E236" s="8">
        <f>IF('Sogn og Fjordane'!E5&gt;0,'Sogn og Fjordane'!E5,"")</f>
        <v>180</v>
      </c>
      <c r="F236" s="8">
        <f>IF('Sogn og Fjordane'!F5&gt;0,'Sogn og Fjordane'!F5,"")</f>
      </c>
      <c r="G236" s="8">
        <f>IF('Sogn og Fjordane'!G5&gt;0,'Sogn og Fjordane'!G5,"")</f>
        <v>1373</v>
      </c>
      <c r="H236" s="8">
        <f>IF('Sogn og Fjordane'!H5&gt;0,'Sogn og Fjordane'!H5,"")</f>
      </c>
      <c r="I236" s="8">
        <f>IF('Sogn og Fjordane'!I5&gt;0,'Sogn og Fjordane'!I5,"")</f>
      </c>
      <c r="J236" s="8">
        <f>IF('Sogn og Fjordane'!J5&gt;0,'Sogn og Fjordane'!J5,"")</f>
        <v>300</v>
      </c>
      <c r="K236" s="8">
        <f>IF('Sogn og Fjordane'!K5&gt;0,'Sogn og Fjordane'!K5,"")</f>
        <v>1253</v>
      </c>
      <c r="L236" s="8">
        <f>IF('Sogn og Fjordane'!L5&gt;0,'Sogn og Fjordane'!L5,"")</f>
      </c>
      <c r="M236" s="8">
        <f>IF('Sogn og Fjordane'!M5&gt;0,'Sogn og Fjordane'!M5,"")</f>
      </c>
      <c r="N236" s="8">
        <f>IF('Sogn og Fjordane'!N5&gt;0,'Sogn og Fjordane'!N5,"")</f>
      </c>
      <c r="O236" s="8">
        <f t="shared" si="5"/>
        <v>1552.69</v>
      </c>
    </row>
    <row r="237" spans="1:15" ht="12.75">
      <c r="A237" s="4">
        <v>1412</v>
      </c>
      <c r="B237" s="5" t="s">
        <v>230</v>
      </c>
      <c r="C237" s="20">
        <f>'Sogn og Fjordane'!C6</f>
        <v>593.16</v>
      </c>
      <c r="D237" s="8">
        <f>IF('Sogn og Fjordane'!D6&gt;0,'Sogn og Fjordane'!D6,"")</f>
      </c>
      <c r="E237" s="8">
        <f>IF('Sogn og Fjordane'!E6&gt;0,'Sogn og Fjordane'!E6,"")</f>
      </c>
      <c r="F237" s="8">
        <f>IF('Sogn og Fjordane'!F6&gt;0,'Sogn og Fjordane'!F6,"")</f>
        <v>593</v>
      </c>
      <c r="G237" s="8">
        <f>IF('Sogn og Fjordane'!G6&gt;0,'Sogn og Fjordane'!G6,"")</f>
      </c>
      <c r="H237" s="8">
        <f>IF('Sogn og Fjordane'!H6&gt;0,'Sogn og Fjordane'!H6,"")</f>
      </c>
      <c r="I237" s="8">
        <f>IF('Sogn og Fjordane'!I6&gt;0,'Sogn og Fjordane'!I6,"")</f>
      </c>
      <c r="J237" s="8">
        <f>IF('Sogn og Fjordane'!J6&gt;0,'Sogn og Fjordane'!J6,"")</f>
        <v>443</v>
      </c>
      <c r="K237" s="8">
        <f>IF('Sogn og Fjordane'!K6&gt;0,'Sogn og Fjordane'!K6,"")</f>
      </c>
      <c r="L237" s="8">
        <f>IF('Sogn og Fjordane'!L6&gt;0,'Sogn og Fjordane'!L6,"")</f>
      </c>
      <c r="M237" s="8">
        <f>IF('Sogn og Fjordane'!M6&gt;0,'Sogn og Fjordane'!M6,"")</f>
      </c>
      <c r="N237" s="8">
        <f>IF('Sogn og Fjordane'!N6&gt;0,'Sogn og Fjordane'!N6,"")</f>
        <v>150</v>
      </c>
      <c r="O237" s="8">
        <f t="shared" si="5"/>
        <v>593.16</v>
      </c>
    </row>
    <row r="238" spans="1:15" ht="12.75">
      <c r="A238" s="4">
        <v>1413</v>
      </c>
      <c r="B238" s="5" t="s">
        <v>231</v>
      </c>
      <c r="C238" s="20">
        <f>'Sogn og Fjordane'!C7</f>
        <v>999.79</v>
      </c>
      <c r="D238" s="8">
        <f>IF('Sogn og Fjordane'!D7&gt;0,'Sogn og Fjordane'!D7,"")</f>
      </c>
      <c r="E238" s="8">
        <f>IF('Sogn og Fjordane'!E7&gt;0,'Sogn og Fjordane'!E7,"")</f>
        <v>353</v>
      </c>
      <c r="F238" s="8">
        <f>IF('Sogn og Fjordane'!F7&gt;0,'Sogn og Fjordane'!F7,"")</f>
        <v>155</v>
      </c>
      <c r="G238" s="8">
        <f>IF('Sogn og Fjordane'!G7&gt;0,'Sogn og Fjordane'!G7,"")</f>
        <v>492</v>
      </c>
      <c r="H238" s="8">
        <f>IF('Sogn og Fjordane'!H7&gt;0,'Sogn og Fjordane'!H7,"")</f>
      </c>
      <c r="I238" s="8">
        <f>IF('Sogn og Fjordane'!I7&gt;0,'Sogn og Fjordane'!I7,"")</f>
        <v>224</v>
      </c>
      <c r="J238" s="8">
        <f>IF('Sogn og Fjordane'!J7&gt;0,'Sogn og Fjordane'!J7,"")</f>
        <v>327</v>
      </c>
      <c r="K238" s="8">
        <f>IF('Sogn og Fjordane'!K7&gt;0,'Sogn og Fjordane'!K7,"")</f>
      </c>
      <c r="L238" s="8">
        <f>IF('Sogn og Fjordane'!L7&gt;0,'Sogn og Fjordane'!L7,"")</f>
        <v>423</v>
      </c>
      <c r="M238" s="8">
        <f>IF('Sogn og Fjordane'!M7&gt;0,'Sogn og Fjordane'!M7,"")</f>
      </c>
      <c r="N238" s="8">
        <f>IF('Sogn og Fjordane'!N7&gt;0,'Sogn og Fjordane'!N7,"")</f>
        <v>26</v>
      </c>
      <c r="O238" s="8">
        <f t="shared" si="5"/>
        <v>999.79</v>
      </c>
    </row>
    <row r="239" spans="1:15" ht="12.75">
      <c r="A239" s="4">
        <v>1416</v>
      </c>
      <c r="B239" s="5" t="s">
        <v>232</v>
      </c>
      <c r="C239" s="20">
        <f>'Sogn og Fjordane'!C8</f>
        <v>2916.82</v>
      </c>
      <c r="D239" s="8">
        <f>IF('Sogn og Fjordane'!D8&gt;0,'Sogn og Fjordane'!D8,"")</f>
      </c>
      <c r="E239" s="8">
        <f>IF('Sogn og Fjordane'!E8&gt;0,'Sogn og Fjordane'!E8,"")</f>
        <v>1403</v>
      </c>
      <c r="F239" s="8">
        <f>IF('Sogn og Fjordane'!F8&gt;0,'Sogn og Fjordane'!F8,"")</f>
      </c>
      <c r="G239" s="8">
        <f>IF('Sogn og Fjordane'!G8&gt;0,'Sogn og Fjordane'!G8,"")</f>
        <v>1514</v>
      </c>
      <c r="H239" s="8">
        <f>IF('Sogn og Fjordane'!H8&gt;0,'Sogn og Fjordane'!H8,"")</f>
      </c>
      <c r="I239" s="8">
        <f>IF('Sogn og Fjordane'!I8&gt;0,'Sogn og Fjordane'!I8,"")</f>
        <v>17</v>
      </c>
      <c r="J239" s="8">
        <f>IF('Sogn og Fjordane'!J8&gt;0,'Sogn og Fjordane'!J8,"")</f>
        <v>755</v>
      </c>
      <c r="K239" s="8">
        <f>IF('Sogn og Fjordane'!K8&gt;0,'Sogn og Fjordane'!K8,"")</f>
        <v>40</v>
      </c>
      <c r="L239" s="8">
        <f>IF('Sogn og Fjordane'!L8&gt;0,'Sogn og Fjordane'!L8,"")</f>
      </c>
      <c r="M239" s="8">
        <f>IF('Sogn og Fjordane'!M8&gt;0,'Sogn og Fjordane'!M8,"")</f>
        <v>159</v>
      </c>
      <c r="N239" s="8">
        <f>IF('Sogn og Fjordane'!N8&gt;0,'Sogn og Fjordane'!N8,"")</f>
        <v>149</v>
      </c>
      <c r="O239" s="8">
        <f t="shared" si="5"/>
        <v>2916.82</v>
      </c>
    </row>
    <row r="240" spans="1:15" ht="12.75">
      <c r="A240" s="4">
        <v>1417</v>
      </c>
      <c r="B240" s="5" t="s">
        <v>233</v>
      </c>
      <c r="C240" s="20">
        <f>'Sogn og Fjordane'!C9</f>
        <v>1868.06</v>
      </c>
      <c r="D240" s="8">
        <f>IF('Sogn og Fjordane'!D9&gt;0,'Sogn og Fjordane'!D9,"")</f>
      </c>
      <c r="E240" s="8">
        <f>IF('Sogn og Fjordane'!E9&gt;0,'Sogn og Fjordane'!E9,"")</f>
        <v>708</v>
      </c>
      <c r="F240" s="8">
        <f>IF('Sogn og Fjordane'!F9&gt;0,'Sogn og Fjordane'!F9,"")</f>
        <v>1160</v>
      </c>
      <c r="G240" s="8">
        <f>IF('Sogn og Fjordane'!G9&gt;0,'Sogn og Fjordane'!G9,"")</f>
      </c>
      <c r="H240" s="8">
        <f>IF('Sogn og Fjordane'!H9&gt;0,'Sogn og Fjordane'!H9,"")</f>
      </c>
      <c r="I240" s="8">
        <f>IF('Sogn og Fjordane'!I9&gt;0,'Sogn og Fjordane'!I9,"")</f>
      </c>
      <c r="J240" s="8">
        <f>IF('Sogn og Fjordane'!J9&gt;0,'Sogn og Fjordane'!J9,"")</f>
        <v>1530</v>
      </c>
      <c r="K240" s="8">
        <f>IF('Sogn og Fjordane'!K9&gt;0,'Sogn og Fjordane'!K9,"")</f>
        <v>100</v>
      </c>
      <c r="L240" s="8">
        <f>IF('Sogn og Fjordane'!L9&gt;0,'Sogn og Fjordane'!L9,"")</f>
      </c>
      <c r="M240" s="8">
        <f>IF('Sogn og Fjordane'!M9&gt;0,'Sogn og Fjordane'!M9,"")</f>
      </c>
      <c r="N240" s="8">
        <f>IF('Sogn og Fjordane'!N9&gt;0,'Sogn og Fjordane'!N9,"")</f>
        <v>238</v>
      </c>
      <c r="O240" s="8">
        <f t="shared" si="5"/>
        <v>1868.06</v>
      </c>
    </row>
    <row r="241" spans="1:15" ht="12.75">
      <c r="A241" s="4">
        <v>1418</v>
      </c>
      <c r="B241" s="5" t="s">
        <v>234</v>
      </c>
      <c r="C241" s="20">
        <f>'Sogn og Fjordane'!C10</f>
        <v>901.82</v>
      </c>
      <c r="D241" s="8">
        <f>IF('Sogn og Fjordane'!D10&gt;0,'Sogn og Fjordane'!D10,"")</f>
      </c>
      <c r="E241" s="8">
        <f>IF('Sogn og Fjordane'!E10&gt;0,'Sogn og Fjordane'!E10,"")</f>
        <v>702</v>
      </c>
      <c r="F241" s="8">
        <f>IF('Sogn og Fjordane'!F10&gt;0,'Sogn og Fjordane'!F10,"")</f>
      </c>
      <c r="G241" s="8">
        <f>IF('Sogn og Fjordane'!G10&gt;0,'Sogn og Fjordane'!G10,"")</f>
        <v>100</v>
      </c>
      <c r="H241" s="8">
        <f>IF('Sogn og Fjordane'!H10&gt;0,'Sogn og Fjordane'!H10,"")</f>
        <v>100</v>
      </c>
      <c r="I241" s="8">
        <f>IF('Sogn og Fjordane'!I10&gt;0,'Sogn og Fjordane'!I10,"")</f>
      </c>
      <c r="J241" s="8">
        <f>IF('Sogn og Fjordane'!J10&gt;0,'Sogn og Fjordane'!J10,"")</f>
        <v>593</v>
      </c>
      <c r="K241" s="8">
        <f>IF('Sogn og Fjordane'!K10&gt;0,'Sogn og Fjordane'!K10,"")</f>
        <v>100</v>
      </c>
      <c r="L241" s="8">
        <f>IF('Sogn og Fjordane'!L10&gt;0,'Sogn og Fjordane'!L10,"")</f>
        <v>164</v>
      </c>
      <c r="M241" s="8">
        <f>IF('Sogn og Fjordane'!M10&gt;0,'Sogn og Fjordane'!M10,"")</f>
      </c>
      <c r="N241" s="8">
        <f>IF('Sogn og Fjordane'!N10&gt;0,'Sogn og Fjordane'!N10,"")</f>
        <v>45</v>
      </c>
      <c r="O241" s="8">
        <f t="shared" si="5"/>
        <v>901.82</v>
      </c>
    </row>
    <row r="242" spans="1:15" ht="12.75">
      <c r="A242" s="4">
        <v>1419</v>
      </c>
      <c r="B242" s="5" t="s">
        <v>235</v>
      </c>
      <c r="C242" s="20">
        <f>'Sogn og Fjordane'!C11</f>
        <v>1460.76</v>
      </c>
      <c r="D242" s="8">
        <f>IF('Sogn og Fjordane'!D11&gt;0,'Sogn og Fjordane'!D11,"")</f>
      </c>
      <c r="E242" s="8">
        <f>IF('Sogn og Fjordane'!E11&gt;0,'Sogn og Fjordane'!E11,"")</f>
      </c>
      <c r="F242" s="8">
        <f>IF('Sogn og Fjordane'!F11&gt;0,'Sogn og Fjordane'!F11,"")</f>
      </c>
      <c r="G242" s="8">
        <f>IF('Sogn og Fjordane'!G11&gt;0,'Sogn og Fjordane'!G11,"")</f>
        <v>1140</v>
      </c>
      <c r="H242" s="8">
        <f>IF('Sogn og Fjordane'!H11&gt;0,'Sogn og Fjordane'!H11,"")</f>
        <v>321</v>
      </c>
      <c r="I242" s="8">
        <f>IF('Sogn og Fjordane'!I11&gt;0,'Sogn og Fjordane'!I11,"")</f>
      </c>
      <c r="J242" s="8">
        <f>IF('Sogn og Fjordane'!J11&gt;0,'Sogn og Fjordane'!J11,"")</f>
        <v>1140</v>
      </c>
      <c r="K242" s="8">
        <f>IF('Sogn og Fjordane'!K11&gt;0,'Sogn og Fjordane'!K11,"")</f>
      </c>
      <c r="L242" s="8">
        <f>IF('Sogn og Fjordane'!L11&gt;0,'Sogn og Fjordane'!L11,"")</f>
        <v>321</v>
      </c>
      <c r="M242" s="8">
        <f>IF('Sogn og Fjordane'!M11&gt;0,'Sogn og Fjordane'!M11,"")</f>
      </c>
      <c r="N242" s="8">
        <f>IF('Sogn og Fjordane'!N11&gt;0,'Sogn og Fjordane'!N11,"")</f>
      </c>
      <c r="O242" s="8">
        <f t="shared" si="5"/>
        <v>1460.76</v>
      </c>
    </row>
    <row r="243" spans="1:15" ht="12.75">
      <c r="A243" s="4">
        <v>1420</v>
      </c>
      <c r="B243" s="5" t="s">
        <v>236</v>
      </c>
      <c r="C243" s="20">
        <f>'Sogn og Fjordane'!C12</f>
        <v>4621.16</v>
      </c>
      <c r="D243" s="8">
        <f>IF('Sogn og Fjordane'!D12&gt;0,'Sogn og Fjordane'!D12,"")</f>
      </c>
      <c r="E243" s="8">
        <f>IF('Sogn og Fjordane'!E12&gt;0,'Sogn og Fjordane'!E12,"")</f>
      </c>
      <c r="F243" s="8">
        <f>IF('Sogn og Fjordane'!F12&gt;0,'Sogn og Fjordane'!F12,"")</f>
      </c>
      <c r="G243" s="8">
        <f>IF('Sogn og Fjordane'!G12&gt;0,'Sogn og Fjordane'!G12,"")</f>
        <v>4621</v>
      </c>
      <c r="H243" s="8">
        <f>IF('Sogn og Fjordane'!H12&gt;0,'Sogn og Fjordane'!H12,"")</f>
      </c>
      <c r="I243" s="8">
        <f>IF('Sogn og Fjordane'!I12&gt;0,'Sogn og Fjordane'!I12,"")</f>
        <v>900</v>
      </c>
      <c r="J243" s="8">
        <f>IF('Sogn og Fjordane'!J12&gt;0,'Sogn og Fjordane'!J12,"")</f>
        <v>1850</v>
      </c>
      <c r="K243" s="8">
        <f>IF('Sogn og Fjordane'!K12&gt;0,'Sogn og Fjordane'!K12,"")</f>
        <v>550</v>
      </c>
      <c r="L243" s="8">
        <f>IF('Sogn og Fjordane'!L12&gt;0,'Sogn og Fjordane'!L12,"")</f>
      </c>
      <c r="M243" s="8">
        <f>IF('Sogn og Fjordane'!M12&gt;0,'Sogn og Fjordane'!M12,"")</f>
      </c>
      <c r="N243" s="8">
        <f>IF('Sogn og Fjordane'!N12&gt;0,'Sogn og Fjordane'!N12,"")</f>
        <v>1321</v>
      </c>
      <c r="O243" s="8">
        <f t="shared" si="5"/>
        <v>4621.16</v>
      </c>
    </row>
    <row r="244" spans="1:15" ht="12.75">
      <c r="A244" s="4">
        <v>1421</v>
      </c>
      <c r="B244" s="5" t="s">
        <v>237</v>
      </c>
      <c r="C244" s="20">
        <f>'Sogn og Fjordane'!C13</f>
        <v>1123.25</v>
      </c>
      <c r="D244" s="8">
        <f>IF('Sogn og Fjordane'!D13&gt;0,'Sogn og Fjordane'!D13,"")</f>
      </c>
      <c r="E244" s="8">
        <f>IF('Sogn og Fjordane'!E13&gt;0,'Sogn og Fjordane'!E13,"")</f>
      </c>
      <c r="F244" s="8">
        <f>IF('Sogn og Fjordane'!F13&gt;0,'Sogn og Fjordane'!F13,"")</f>
      </c>
      <c r="G244" s="8">
        <f>IF('Sogn og Fjordane'!G13&gt;0,'Sogn og Fjordane'!G13,"")</f>
        <v>1123</v>
      </c>
      <c r="H244" s="8">
        <f>IF('Sogn og Fjordane'!H13&gt;0,'Sogn og Fjordane'!H13,"")</f>
      </c>
      <c r="I244" s="8">
        <f>IF('Sogn og Fjordane'!I13&gt;0,'Sogn og Fjordane'!I13,"")</f>
      </c>
      <c r="J244" s="8">
        <f>IF('Sogn og Fjordane'!J13&gt;0,'Sogn og Fjordane'!J13,"")</f>
      </c>
      <c r="K244" s="8">
        <f>IF('Sogn og Fjordane'!K13&gt;0,'Sogn og Fjordane'!K13,"")</f>
        <v>1123</v>
      </c>
      <c r="L244" s="8">
        <f>IF('Sogn og Fjordane'!L13&gt;0,'Sogn og Fjordane'!L13,"")</f>
      </c>
      <c r="M244" s="8">
        <f>IF('Sogn og Fjordane'!M13&gt;0,'Sogn og Fjordane'!M13,"")</f>
      </c>
      <c r="N244" s="8">
        <f>IF('Sogn og Fjordane'!N13&gt;0,'Sogn og Fjordane'!N13,"")</f>
      </c>
      <c r="O244" s="8">
        <f t="shared" si="5"/>
        <v>1123.25</v>
      </c>
    </row>
    <row r="245" spans="1:15" ht="12.75">
      <c r="A245" s="4">
        <v>1422</v>
      </c>
      <c r="B245" s="5" t="s">
        <v>238</v>
      </c>
      <c r="C245" s="20">
        <f>'Sogn og Fjordane'!C14</f>
        <v>1468.81</v>
      </c>
      <c r="D245" s="8">
        <f>IF('Sogn og Fjordane'!D14&gt;0,'Sogn og Fjordane'!D14,"")</f>
      </c>
      <c r="E245" s="8">
        <f>IF('Sogn og Fjordane'!E14&gt;0,'Sogn og Fjordane'!E14,"")</f>
        <v>255</v>
      </c>
      <c r="F245" s="8">
        <f>IF('Sogn og Fjordane'!F14&gt;0,'Sogn og Fjordane'!F14,"")</f>
        <v>224</v>
      </c>
      <c r="G245" s="8">
        <f>IF('Sogn og Fjordane'!G14&gt;0,'Sogn og Fjordane'!G14,"")</f>
        <v>940</v>
      </c>
      <c r="H245" s="8">
        <f>IF('Sogn og Fjordane'!H14&gt;0,'Sogn og Fjordane'!H14,"")</f>
        <v>50</v>
      </c>
      <c r="I245" s="8">
        <f>IF('Sogn og Fjordane'!I14&gt;0,'Sogn og Fjordane'!I14,"")</f>
        <v>50</v>
      </c>
      <c r="J245" s="8">
        <f>IF('Sogn og Fjordane'!J14&gt;0,'Sogn og Fjordane'!J14,"")</f>
        <v>150</v>
      </c>
      <c r="K245" s="8">
        <f>IF('Sogn og Fjordane'!K14&gt;0,'Sogn og Fjordane'!K14,"")</f>
      </c>
      <c r="L245" s="8">
        <f>IF('Sogn og Fjordane'!L14&gt;0,'Sogn og Fjordane'!L14,"")</f>
        <v>200</v>
      </c>
      <c r="M245" s="8">
        <f>IF('Sogn og Fjordane'!M14&gt;0,'Sogn og Fjordane'!M14,"")</f>
        <v>1069</v>
      </c>
      <c r="N245" s="8">
        <f>IF('Sogn og Fjordane'!N14&gt;0,'Sogn og Fjordane'!N14,"")</f>
      </c>
      <c r="O245" s="8">
        <f t="shared" si="5"/>
        <v>1468.81</v>
      </c>
    </row>
    <row r="246" spans="1:15" ht="12.75">
      <c r="A246" s="4">
        <v>1424</v>
      </c>
      <c r="B246" s="5" t="s">
        <v>239</v>
      </c>
      <c r="C246" s="20">
        <f>'Sogn og Fjordane'!C15</f>
        <v>3738.12</v>
      </c>
      <c r="D246" s="8">
        <f>IF('Sogn og Fjordane'!D15&gt;0,'Sogn og Fjordane'!D15,"")</f>
      </c>
      <c r="E246" s="8">
        <f>IF('Sogn og Fjordane'!E15&gt;0,'Sogn og Fjordane'!E15,"")</f>
        <v>3738</v>
      </c>
      <c r="F246" s="8">
        <f>IF('Sogn og Fjordane'!F15&gt;0,'Sogn og Fjordane'!F15,"")</f>
      </c>
      <c r="G246" s="8">
        <f>IF('Sogn og Fjordane'!G15&gt;0,'Sogn og Fjordane'!G15,"")</f>
      </c>
      <c r="H246" s="8">
        <f>IF('Sogn og Fjordane'!H15&gt;0,'Sogn og Fjordane'!H15,"")</f>
      </c>
      <c r="I246" s="8">
        <f>IF('Sogn og Fjordane'!I15&gt;0,'Sogn og Fjordane'!I15,"")</f>
        <v>1300</v>
      </c>
      <c r="J246" s="8">
        <f>IF('Sogn og Fjordane'!J15&gt;0,'Sogn og Fjordane'!J15,"")</f>
      </c>
      <c r="K246" s="8">
        <f>IF('Sogn og Fjordane'!K15&gt;0,'Sogn og Fjordane'!K15,"")</f>
      </c>
      <c r="L246" s="8">
        <f>IF('Sogn og Fjordane'!L15&gt;0,'Sogn og Fjordane'!L15,"")</f>
      </c>
      <c r="M246" s="8">
        <f>IF('Sogn og Fjordane'!M15&gt;0,'Sogn og Fjordane'!M15,"")</f>
        <v>100</v>
      </c>
      <c r="N246" s="8">
        <f>IF('Sogn og Fjordane'!N15&gt;0,'Sogn og Fjordane'!N15,"")</f>
        <v>2338</v>
      </c>
      <c r="O246" s="8">
        <f t="shared" si="5"/>
        <v>3738.12</v>
      </c>
    </row>
    <row r="247" spans="1:15" ht="12.75">
      <c r="A247" s="4">
        <v>1426</v>
      </c>
      <c r="B247" s="5" t="s">
        <v>240</v>
      </c>
      <c r="C247" s="20">
        <f>'Sogn og Fjordane'!C16</f>
        <v>3277.15</v>
      </c>
      <c r="D247" s="8">
        <f>IF('Sogn og Fjordane'!D16&gt;0,'Sogn og Fjordane'!D16,"")</f>
      </c>
      <c r="E247" s="8">
        <f>IF('Sogn og Fjordane'!E16&gt;0,'Sogn og Fjordane'!E16,"")</f>
        <v>627</v>
      </c>
      <c r="F247" s="8">
        <f>IF('Sogn og Fjordane'!F16&gt;0,'Sogn og Fjordane'!F16,"")</f>
        <v>1000</v>
      </c>
      <c r="G247" s="8">
        <f>IF('Sogn og Fjordane'!G16&gt;0,'Sogn og Fjordane'!G16,"")</f>
        <v>1300</v>
      </c>
      <c r="H247" s="8">
        <f>IF('Sogn og Fjordane'!H16&gt;0,'Sogn og Fjordane'!H16,"")</f>
        <v>300</v>
      </c>
      <c r="I247" s="8">
        <f>IF('Sogn og Fjordane'!I16&gt;0,'Sogn og Fjordane'!I16,"")</f>
        <v>900</v>
      </c>
      <c r="J247" s="8">
        <f>IF('Sogn og Fjordane'!J16&gt;0,'Sogn og Fjordane'!J16,"")</f>
        <v>400</v>
      </c>
      <c r="K247" s="8">
        <f>IF('Sogn og Fjordane'!K16&gt;0,'Sogn og Fjordane'!K16,"")</f>
        <v>200</v>
      </c>
      <c r="L247" s="8">
        <f>IF('Sogn og Fjordane'!L16&gt;0,'Sogn og Fjordane'!L16,"")</f>
        <v>1100</v>
      </c>
      <c r="M247" s="8">
        <f>IF('Sogn og Fjordane'!M16&gt;0,'Sogn og Fjordane'!M16,"")</f>
        <v>200</v>
      </c>
      <c r="N247" s="8">
        <f>IF('Sogn og Fjordane'!N16&gt;0,'Sogn og Fjordane'!N16,"")</f>
        <v>477</v>
      </c>
      <c r="O247" s="8">
        <f t="shared" si="5"/>
        <v>3277.15</v>
      </c>
    </row>
    <row r="248" spans="1:15" ht="12.75">
      <c r="A248" s="4">
        <v>1428</v>
      </c>
      <c r="B248" s="5" t="s">
        <v>241</v>
      </c>
      <c r="C248" s="20">
        <f>'Sogn og Fjordane'!C17</f>
        <v>2046.54</v>
      </c>
      <c r="D248" s="8">
        <f>IF('Sogn og Fjordane'!D17&gt;0,'Sogn og Fjordane'!D17,"")</f>
      </c>
      <c r="E248" s="8">
        <f>IF('Sogn og Fjordane'!E17&gt;0,'Sogn og Fjordane'!E17,"")</f>
      </c>
      <c r="F248" s="8">
        <f>IF('Sogn og Fjordane'!F17&gt;0,'Sogn og Fjordane'!F17,"")</f>
        <v>2047</v>
      </c>
      <c r="G248" s="8">
        <f>IF('Sogn og Fjordane'!G17&gt;0,'Sogn og Fjordane'!G17,"")</f>
      </c>
      <c r="H248" s="8">
        <f>IF('Sogn og Fjordane'!H17&gt;0,'Sogn og Fjordane'!H17,"")</f>
      </c>
      <c r="I248" s="8">
        <f>IF('Sogn og Fjordane'!I17&gt;0,'Sogn og Fjordane'!I17,"")</f>
      </c>
      <c r="J248" s="8">
        <f>IF('Sogn og Fjordane'!J17&gt;0,'Sogn og Fjordane'!J17,"")</f>
        <v>1700</v>
      </c>
      <c r="K248" s="8">
        <f>IF('Sogn og Fjordane'!K17&gt;0,'Sogn og Fjordane'!K17,"")</f>
      </c>
      <c r="L248" s="8">
        <f>IF('Sogn og Fjordane'!L17&gt;0,'Sogn og Fjordane'!L17,"")</f>
      </c>
      <c r="M248" s="8">
        <f>IF('Sogn og Fjordane'!M17&gt;0,'Sogn og Fjordane'!M17,"")</f>
      </c>
      <c r="N248" s="8">
        <f>IF('Sogn og Fjordane'!N17&gt;0,'Sogn og Fjordane'!N17,"")</f>
        <v>347</v>
      </c>
      <c r="O248" s="8">
        <f t="shared" si="5"/>
        <v>2046.54</v>
      </c>
    </row>
    <row r="249" spans="1:15" ht="12.75">
      <c r="A249" s="4">
        <v>1429</v>
      </c>
      <c r="B249" s="5" t="s">
        <v>242</v>
      </c>
      <c r="C249" s="20">
        <f>'Sogn og Fjordane'!C18</f>
        <v>1880.13</v>
      </c>
      <c r="D249" s="8">
        <f>IF('Sogn og Fjordane'!D18&gt;0,'Sogn og Fjordane'!D18,"")</f>
      </c>
      <c r="E249" s="8">
        <f>IF('Sogn og Fjordane'!E18&gt;0,'Sogn og Fjordane'!E18,"")</f>
        <v>1880</v>
      </c>
      <c r="F249" s="8">
        <f>IF('Sogn og Fjordane'!F18&gt;0,'Sogn og Fjordane'!F18,"")</f>
      </c>
      <c r="G249" s="8">
        <f>IF('Sogn og Fjordane'!G18&gt;0,'Sogn og Fjordane'!G18,"")</f>
      </c>
      <c r="H249" s="8">
        <f>IF('Sogn og Fjordane'!H18&gt;0,'Sogn og Fjordane'!H18,"")</f>
      </c>
      <c r="I249" s="8">
        <f>IF('Sogn og Fjordane'!I18&gt;0,'Sogn og Fjordane'!I18,"")</f>
        <v>584</v>
      </c>
      <c r="J249" s="8">
        <f>IF('Sogn og Fjordane'!J18&gt;0,'Sogn og Fjordane'!J18,"")</f>
      </c>
      <c r="K249" s="8">
        <f>IF('Sogn og Fjordane'!K18&gt;0,'Sogn og Fjordane'!K18,"")</f>
      </c>
      <c r="L249" s="8">
        <f>IF('Sogn og Fjordane'!L18&gt;0,'Sogn og Fjordane'!L18,"")</f>
        <v>1296</v>
      </c>
      <c r="M249" s="8">
        <f>IF('Sogn og Fjordane'!M18&gt;0,'Sogn og Fjordane'!M18,"")</f>
      </c>
      <c r="N249" s="8">
        <f>IF('Sogn og Fjordane'!N18&gt;0,'Sogn og Fjordane'!N18,"")</f>
      </c>
      <c r="O249" s="8">
        <f t="shared" si="5"/>
        <v>1880.13</v>
      </c>
    </row>
    <row r="250" spans="1:15" ht="12.75">
      <c r="A250" s="4">
        <v>1430</v>
      </c>
      <c r="B250" s="5" t="s">
        <v>243</v>
      </c>
      <c r="C250" s="20">
        <f>'Sogn og Fjordane'!C19</f>
        <v>1851.28</v>
      </c>
      <c r="D250" s="8">
        <f>IF('Sogn og Fjordane'!D19&gt;0,'Sogn og Fjordane'!D19,"")</f>
        <v>51</v>
      </c>
      <c r="E250" s="8">
        <f>IF('Sogn og Fjordane'!E19&gt;0,'Sogn og Fjordane'!E19,"")</f>
        <v>1100</v>
      </c>
      <c r="F250" s="8">
        <f>IF('Sogn og Fjordane'!F19&gt;0,'Sogn og Fjordane'!F19,"")</f>
        <v>300</v>
      </c>
      <c r="G250" s="8">
        <f>IF('Sogn og Fjordane'!G19&gt;0,'Sogn og Fjordane'!G19,"")</f>
        <v>400</v>
      </c>
      <c r="H250" s="8">
        <f>IF('Sogn og Fjordane'!H19&gt;0,'Sogn og Fjordane'!H19,"")</f>
      </c>
      <c r="I250" s="8">
        <f>IF('Sogn og Fjordane'!I19&gt;0,'Sogn og Fjordane'!I19,"")</f>
      </c>
      <c r="J250" s="8">
        <f>IF('Sogn og Fjordane'!J19&gt;0,'Sogn og Fjordane'!J19,"")</f>
      </c>
      <c r="K250" s="8">
        <f>IF('Sogn og Fjordane'!K19&gt;0,'Sogn og Fjordane'!K19,"")</f>
      </c>
      <c r="L250" s="8">
        <f>IF('Sogn og Fjordane'!L19&gt;0,'Sogn og Fjordane'!L19,"")</f>
        <v>1500</v>
      </c>
      <c r="M250" s="8">
        <f>IF('Sogn og Fjordane'!M19&gt;0,'Sogn og Fjordane'!M19,"")</f>
        <v>300</v>
      </c>
      <c r="N250" s="8">
        <f>IF('Sogn og Fjordane'!N19&gt;0,'Sogn og Fjordane'!N19,"")</f>
      </c>
      <c r="O250" s="8">
        <f t="shared" si="5"/>
        <v>1851.28</v>
      </c>
    </row>
    <row r="251" spans="1:15" ht="12.75">
      <c r="A251" s="4">
        <v>1431</v>
      </c>
      <c r="B251" s="5" t="s">
        <v>244</v>
      </c>
      <c r="C251" s="20">
        <f>'Sogn og Fjordane'!C20</f>
        <v>1977.43</v>
      </c>
      <c r="D251" s="8">
        <f>IF('Sogn og Fjordane'!D20&gt;0,'Sogn og Fjordane'!D20,"")</f>
        <v>77</v>
      </c>
      <c r="E251" s="8">
        <f>IF('Sogn og Fjordane'!E20&gt;0,'Sogn og Fjordane'!E20,"")</f>
        <v>1100</v>
      </c>
      <c r="F251" s="8">
        <f>IF('Sogn og Fjordane'!F20&gt;0,'Sogn og Fjordane'!F20,"")</f>
        <v>300</v>
      </c>
      <c r="G251" s="8">
        <f>IF('Sogn og Fjordane'!G20&gt;0,'Sogn og Fjordane'!G20,"")</f>
        <v>500</v>
      </c>
      <c r="H251" s="8">
        <f>IF('Sogn og Fjordane'!H20&gt;0,'Sogn og Fjordane'!H20,"")</f>
      </c>
      <c r="I251" s="8">
        <f>IF('Sogn og Fjordane'!I20&gt;0,'Sogn og Fjordane'!I20,"")</f>
      </c>
      <c r="J251" s="8">
        <f>IF('Sogn og Fjordane'!J20&gt;0,'Sogn og Fjordane'!J20,"")</f>
        <v>300</v>
      </c>
      <c r="K251" s="8">
        <f>IF('Sogn og Fjordane'!K20&gt;0,'Sogn og Fjordane'!K20,"")</f>
        <v>450</v>
      </c>
      <c r="L251" s="8">
        <f>IF('Sogn og Fjordane'!L20&gt;0,'Sogn og Fjordane'!L20,"")</f>
        <v>700</v>
      </c>
      <c r="M251" s="8">
        <f>IF('Sogn og Fjordane'!M20&gt;0,'Sogn og Fjordane'!M20,"")</f>
        <v>150</v>
      </c>
      <c r="N251" s="8">
        <f>IF('Sogn og Fjordane'!N20&gt;0,'Sogn og Fjordane'!N20,"")</f>
        <v>300</v>
      </c>
      <c r="O251" s="8">
        <f t="shared" si="5"/>
        <v>1977.43</v>
      </c>
    </row>
    <row r="252" spans="1:15" ht="12.75">
      <c r="A252" s="4">
        <v>1432</v>
      </c>
      <c r="B252" s="5" t="s">
        <v>245</v>
      </c>
      <c r="C252" s="20">
        <f>'Sogn og Fjordane'!C21</f>
        <v>7886.9</v>
      </c>
      <c r="D252" s="8">
        <f>IF('Sogn og Fjordane'!D21&gt;0,'Sogn og Fjordane'!D21,"")</f>
      </c>
      <c r="E252" s="8">
        <f>IF('Sogn og Fjordane'!E21&gt;0,'Sogn og Fjordane'!E21,"")</f>
      </c>
      <c r="F252" s="8">
        <f>IF('Sogn og Fjordane'!F21&gt;0,'Sogn og Fjordane'!F21,"")</f>
      </c>
      <c r="G252" s="8">
        <f>IF('Sogn og Fjordane'!G21&gt;0,'Sogn og Fjordane'!G21,"")</f>
        <v>7800</v>
      </c>
      <c r="H252" s="8">
        <f>IF('Sogn og Fjordane'!H21&gt;0,'Sogn og Fjordane'!H21,"")</f>
      </c>
      <c r="I252" s="8">
        <f>IF('Sogn og Fjordane'!I21&gt;0,'Sogn og Fjordane'!I21,"")</f>
      </c>
      <c r="J252" s="8">
        <f>IF('Sogn og Fjordane'!J21&gt;0,'Sogn og Fjordane'!J21,"")</f>
        <v>6800</v>
      </c>
      <c r="K252" s="8">
        <f>IF('Sogn og Fjordane'!K21&gt;0,'Sogn og Fjordane'!K21,"")</f>
      </c>
      <c r="L252" s="8">
        <f>IF('Sogn og Fjordane'!L21&gt;0,'Sogn og Fjordane'!L21,"")</f>
      </c>
      <c r="M252" s="8">
        <f>IF('Sogn og Fjordane'!M21&gt;0,'Sogn og Fjordane'!M21,"")</f>
        <v>1000</v>
      </c>
      <c r="N252" s="8">
        <f>IF('Sogn og Fjordane'!N21&gt;0,'Sogn og Fjordane'!N21,"")</f>
      </c>
      <c r="O252" s="8">
        <f t="shared" si="5"/>
        <v>7886.9</v>
      </c>
    </row>
    <row r="253" spans="1:15" ht="12.75">
      <c r="A253" s="4">
        <v>1433</v>
      </c>
      <c r="B253" s="5" t="s">
        <v>246</v>
      </c>
      <c r="C253" s="20">
        <f>'Sogn og Fjordane'!C22</f>
        <v>1785.52</v>
      </c>
      <c r="D253" s="8">
        <f>IF('Sogn og Fjordane'!D22&gt;0,'Sogn og Fjordane'!D22,"")</f>
      </c>
      <c r="E253" s="8">
        <f>IF('Sogn og Fjordane'!E22&gt;0,'Sogn og Fjordane'!E22,"")</f>
        <v>200</v>
      </c>
      <c r="F253" s="8">
        <f>IF('Sogn og Fjordane'!F22&gt;0,'Sogn og Fjordane'!F22,"")</f>
        <v>986</v>
      </c>
      <c r="G253" s="8">
        <f>IF('Sogn og Fjordane'!G22&gt;0,'Sogn og Fjordane'!G22,"")</f>
        <v>200</v>
      </c>
      <c r="H253" s="8">
        <f>IF('Sogn og Fjordane'!H22&gt;0,'Sogn og Fjordane'!H22,"")</f>
        <v>400</v>
      </c>
      <c r="I253" s="8">
        <f>IF('Sogn og Fjordane'!I22&gt;0,'Sogn og Fjordane'!I22,"")</f>
        <v>30</v>
      </c>
      <c r="J253" s="8">
        <f>IF('Sogn og Fjordane'!J22&gt;0,'Sogn og Fjordane'!J22,"")</f>
      </c>
      <c r="K253" s="8">
        <f>IF('Sogn og Fjordane'!K22&gt;0,'Sogn og Fjordane'!K22,"")</f>
        <v>50</v>
      </c>
      <c r="L253" s="8">
        <f>IF('Sogn og Fjordane'!L22&gt;0,'Sogn og Fjordane'!L22,"")</f>
        <v>1456</v>
      </c>
      <c r="M253" s="8">
        <f>IF('Sogn og Fjordane'!M22&gt;0,'Sogn og Fjordane'!M22,"")</f>
      </c>
      <c r="N253" s="8">
        <f>IF('Sogn og Fjordane'!N22&gt;0,'Sogn og Fjordane'!N22,"")</f>
        <v>250</v>
      </c>
      <c r="O253" s="8">
        <f t="shared" si="5"/>
        <v>1785.52</v>
      </c>
    </row>
    <row r="254" spans="1:15" ht="12.75">
      <c r="A254" s="4">
        <v>1438</v>
      </c>
      <c r="B254" s="5" t="s">
        <v>247</v>
      </c>
      <c r="C254" s="20">
        <f>'Sogn og Fjordane'!C23</f>
        <v>2615.55</v>
      </c>
      <c r="D254" s="8">
        <f>IF('Sogn og Fjordane'!D23&gt;0,'Sogn og Fjordane'!D23,"")</f>
      </c>
      <c r="E254" s="8">
        <f>IF('Sogn og Fjordane'!E23&gt;0,'Sogn og Fjordane'!E23,"")</f>
        <v>1467</v>
      </c>
      <c r="F254" s="8">
        <f>IF('Sogn og Fjordane'!F23&gt;0,'Sogn og Fjordane'!F23,"")</f>
        <v>1149</v>
      </c>
      <c r="G254" s="8">
        <f>IF('Sogn og Fjordane'!G23&gt;0,'Sogn og Fjordane'!G23,"")</f>
      </c>
      <c r="H254" s="8">
        <f>IF('Sogn og Fjordane'!H23&gt;0,'Sogn og Fjordane'!H23,"")</f>
      </c>
      <c r="I254" s="8">
        <f>IF('Sogn og Fjordane'!I23&gt;0,'Sogn og Fjordane'!I23,"")</f>
      </c>
      <c r="J254" s="8">
        <f>IF('Sogn og Fjordane'!J23&gt;0,'Sogn og Fjordane'!J23,"")</f>
        <v>713</v>
      </c>
      <c r="K254" s="8">
        <f>IF('Sogn og Fjordane'!K23&gt;0,'Sogn og Fjordane'!K23,"")</f>
        <v>500</v>
      </c>
      <c r="L254" s="8">
        <f>IF('Sogn og Fjordane'!L23&gt;0,'Sogn og Fjordane'!L23,"")</f>
        <v>437</v>
      </c>
      <c r="M254" s="8">
        <f>IF('Sogn og Fjordane'!M23&gt;0,'Sogn og Fjordane'!M23,"")</f>
      </c>
      <c r="N254" s="8">
        <f>IF('Sogn og Fjordane'!N23&gt;0,'Sogn og Fjordane'!N23,"")</f>
        <v>966</v>
      </c>
      <c r="O254" s="8">
        <f t="shared" si="5"/>
        <v>2615.55</v>
      </c>
    </row>
    <row r="255" spans="1:15" ht="12.75">
      <c r="A255" s="4">
        <v>1439</v>
      </c>
      <c r="B255" s="5" t="s">
        <v>248</v>
      </c>
      <c r="C255" s="20">
        <f>'Sogn og Fjordane'!C24</f>
        <v>4030.01</v>
      </c>
      <c r="D255" s="8">
        <f>IF('Sogn og Fjordane'!D24&gt;0,'Sogn og Fjordane'!D24,"")</f>
      </c>
      <c r="E255" s="8">
        <f>IF('Sogn og Fjordane'!E24&gt;0,'Sogn og Fjordane'!E24,"")</f>
      </c>
      <c r="F255" s="8">
        <f>IF('Sogn og Fjordane'!F24&gt;0,'Sogn og Fjordane'!F24,"")</f>
      </c>
      <c r="G255" s="8">
        <f>IF('Sogn og Fjordane'!G24&gt;0,'Sogn og Fjordane'!G24,"")</f>
        <v>4030</v>
      </c>
      <c r="H255" s="8">
        <f>IF('Sogn og Fjordane'!H24&gt;0,'Sogn og Fjordane'!H24,"")</f>
      </c>
      <c r="I255" s="8">
        <f>IF('Sogn og Fjordane'!I24&gt;0,'Sogn og Fjordane'!I24,"")</f>
      </c>
      <c r="J255" s="8">
        <f>IF('Sogn og Fjordane'!J24&gt;0,'Sogn og Fjordane'!J24,"")</f>
        <v>1300</v>
      </c>
      <c r="K255" s="8">
        <f>IF('Sogn og Fjordane'!K24&gt;0,'Sogn og Fjordane'!K24,"")</f>
        <v>1500</v>
      </c>
      <c r="L255" s="8">
        <f>IF('Sogn og Fjordane'!L24&gt;0,'Sogn og Fjordane'!L24,"")</f>
      </c>
      <c r="M255" s="8">
        <f>IF('Sogn og Fjordane'!M24&gt;0,'Sogn og Fjordane'!M24,"")</f>
      </c>
      <c r="N255" s="8">
        <f>IF('Sogn og Fjordane'!N24&gt;0,'Sogn og Fjordane'!N24,"")</f>
        <v>1230</v>
      </c>
      <c r="O255" s="8">
        <f t="shared" si="5"/>
        <v>4030.01</v>
      </c>
    </row>
    <row r="256" spans="1:15" ht="12.75">
      <c r="A256" s="4">
        <v>1441</v>
      </c>
      <c r="B256" s="5" t="s">
        <v>249</v>
      </c>
      <c r="C256" s="20">
        <f>'Sogn og Fjordane'!C25</f>
        <v>1935.16</v>
      </c>
      <c r="D256" s="8">
        <f>IF('Sogn og Fjordane'!D25&gt;0,'Sogn og Fjordane'!D25,"")</f>
        <v>85</v>
      </c>
      <c r="E256" s="8">
        <f>IF('Sogn og Fjordane'!E25&gt;0,'Sogn og Fjordane'!E25,"")</f>
        <v>100</v>
      </c>
      <c r="F256" s="8">
        <f>IF('Sogn og Fjordane'!F25&gt;0,'Sogn og Fjordane'!F25,"")</f>
        <v>750</v>
      </c>
      <c r="G256" s="8">
        <f>IF('Sogn og Fjordane'!G25&gt;0,'Sogn og Fjordane'!G25,"")</f>
        <v>1000</v>
      </c>
      <c r="H256" s="8">
        <f>IF('Sogn og Fjordane'!H25&gt;0,'Sogn og Fjordane'!H25,"")</f>
      </c>
      <c r="I256" s="8">
        <f>IF('Sogn og Fjordane'!I25&gt;0,'Sogn og Fjordane'!I25,"")</f>
      </c>
      <c r="J256" s="8">
        <f>IF('Sogn og Fjordane'!J25&gt;0,'Sogn og Fjordane'!J25,"")</f>
      </c>
      <c r="K256" s="8">
        <f>IF('Sogn og Fjordane'!K25&gt;0,'Sogn og Fjordane'!K25,"")</f>
        <v>850</v>
      </c>
      <c r="L256" s="8">
        <f>IF('Sogn og Fjordane'!L25&gt;0,'Sogn og Fjordane'!L25,"")</f>
        <v>1000</v>
      </c>
      <c r="M256" s="8">
        <f>IF('Sogn og Fjordane'!M25&gt;0,'Sogn og Fjordane'!M25,"")</f>
      </c>
      <c r="N256" s="8">
        <f>IF('Sogn og Fjordane'!N25&gt;0,'Sogn og Fjordane'!N25,"")</f>
      </c>
      <c r="O256" s="8">
        <f t="shared" si="5"/>
        <v>1935.16</v>
      </c>
    </row>
    <row r="257" spans="1:15" ht="12.75">
      <c r="A257" s="4">
        <v>1443</v>
      </c>
      <c r="B257" s="5" t="s">
        <v>250</v>
      </c>
      <c r="C257" s="20">
        <f>'Sogn og Fjordane'!C26</f>
        <v>3940.09</v>
      </c>
      <c r="D257" s="8">
        <f>IF('Sogn og Fjordane'!D26&gt;0,'Sogn og Fjordane'!D26,"")</f>
      </c>
      <c r="E257" s="8">
        <f>IF('Sogn og Fjordane'!E26&gt;0,'Sogn og Fjordane'!E26,"")</f>
        <v>1800</v>
      </c>
      <c r="F257" s="8">
        <f>IF('Sogn og Fjordane'!F26&gt;0,'Sogn og Fjordane'!F26,"")</f>
        <v>1400</v>
      </c>
      <c r="G257" s="8">
        <f>IF('Sogn og Fjordane'!G26&gt;0,'Sogn og Fjordane'!G26,"")</f>
        <v>740</v>
      </c>
      <c r="H257" s="8">
        <f>IF('Sogn og Fjordane'!H26&gt;0,'Sogn og Fjordane'!H26,"")</f>
      </c>
      <c r="I257" s="8">
        <f>IF('Sogn og Fjordane'!I26&gt;0,'Sogn og Fjordane'!I26,"")</f>
        <v>400</v>
      </c>
      <c r="J257" s="8">
        <f>IF('Sogn og Fjordane'!J26&gt;0,'Sogn og Fjordane'!J26,"")</f>
        <v>1400</v>
      </c>
      <c r="K257" s="8">
        <f>IF('Sogn og Fjordane'!K26&gt;0,'Sogn og Fjordane'!K26,"")</f>
        <v>340</v>
      </c>
      <c r="L257" s="8">
        <f>IF('Sogn og Fjordane'!L26&gt;0,'Sogn og Fjordane'!L26,"")</f>
        <v>1300</v>
      </c>
      <c r="M257" s="8">
        <f>IF('Sogn og Fjordane'!M26&gt;0,'Sogn og Fjordane'!M26,"")</f>
      </c>
      <c r="N257" s="8">
        <f>IF('Sogn og Fjordane'!N26&gt;0,'Sogn og Fjordane'!N26,"")</f>
        <v>500</v>
      </c>
      <c r="O257" s="8">
        <f t="shared" si="5"/>
        <v>3940.09</v>
      </c>
    </row>
    <row r="258" spans="1:15" ht="12.75">
      <c r="A258" s="4">
        <v>1444</v>
      </c>
      <c r="B258" s="5" t="s">
        <v>251</v>
      </c>
      <c r="C258" s="20">
        <f>'Sogn og Fjordane'!C27</f>
        <v>809.22</v>
      </c>
      <c r="D258" s="8">
        <f>IF('Sogn og Fjordane'!D27&gt;0,'Sogn og Fjordane'!D27,"")</f>
        <v>29</v>
      </c>
      <c r="E258" s="8">
        <f>IF('Sogn og Fjordane'!E27&gt;0,'Sogn og Fjordane'!E27,"")</f>
        <v>210</v>
      </c>
      <c r="F258" s="8">
        <f>IF('Sogn og Fjordane'!F27&gt;0,'Sogn og Fjordane'!F27,"")</f>
        <v>200</v>
      </c>
      <c r="G258" s="8">
        <f>IF('Sogn og Fjordane'!G27&gt;0,'Sogn og Fjordane'!G27,"")</f>
        <v>220</v>
      </c>
      <c r="H258" s="8">
        <f>IF('Sogn og Fjordane'!H27&gt;0,'Sogn og Fjordane'!H27,"")</f>
        <v>180</v>
      </c>
      <c r="I258" s="8">
        <f>IF('Sogn og Fjordane'!I27&gt;0,'Sogn og Fjordane'!I27,"")</f>
        <v>30</v>
      </c>
      <c r="J258" s="8">
        <f>IF('Sogn og Fjordane'!J27&gt;0,'Sogn og Fjordane'!J27,"")</f>
        <v>350</v>
      </c>
      <c r="K258" s="8">
        <f>IF('Sogn og Fjordane'!K27&gt;0,'Sogn og Fjordane'!K27,"")</f>
        <v>50</v>
      </c>
      <c r="L258" s="8">
        <f>IF('Sogn og Fjordane'!L27&gt;0,'Sogn og Fjordane'!L27,"")</f>
        <v>180</v>
      </c>
      <c r="M258" s="8">
        <f>IF('Sogn og Fjordane'!M27&gt;0,'Sogn og Fjordane'!M27,"")</f>
        <v>70</v>
      </c>
      <c r="N258" s="8">
        <f>IF('Sogn og Fjordane'!N27&gt;0,'Sogn og Fjordane'!N27,"")</f>
        <v>100</v>
      </c>
      <c r="O258" s="8">
        <f t="shared" si="5"/>
        <v>809.22</v>
      </c>
    </row>
    <row r="259" spans="1:15" ht="12.75">
      <c r="A259" s="4">
        <v>1445</v>
      </c>
      <c r="B259" s="5" t="s">
        <v>252</v>
      </c>
      <c r="C259" s="20">
        <f>'Sogn og Fjordane'!C28</f>
        <v>3793.82</v>
      </c>
      <c r="D259" s="8">
        <f>IF('Sogn og Fjordane'!D28&gt;0,'Sogn og Fjordane'!D28,"")</f>
      </c>
      <c r="E259" s="8">
        <f>IF('Sogn og Fjordane'!E28&gt;0,'Sogn og Fjordane'!E28,"")</f>
      </c>
      <c r="F259" s="8">
        <f>IF('Sogn og Fjordane'!F28&gt;0,'Sogn og Fjordane'!F28,"")</f>
      </c>
      <c r="G259" s="8">
        <f>IF('Sogn og Fjordane'!G28&gt;0,'Sogn og Fjordane'!G28,"")</f>
      </c>
      <c r="H259" s="8">
        <f>IF('Sogn og Fjordane'!H28&gt;0,'Sogn og Fjordane'!H28,"")</f>
      </c>
      <c r="I259" s="8">
        <f>IF('Sogn og Fjordane'!I28&gt;0,'Sogn og Fjordane'!I28,"")</f>
      </c>
      <c r="J259" s="8">
        <f>IF('Sogn og Fjordane'!J28&gt;0,'Sogn og Fjordane'!J28,"")</f>
      </c>
      <c r="K259" s="8">
        <f>IF('Sogn og Fjordane'!K28&gt;0,'Sogn og Fjordane'!K28,"")</f>
      </c>
      <c r="L259" s="8">
        <f>IF('Sogn og Fjordane'!L28&gt;0,'Sogn og Fjordane'!L28,"")</f>
      </c>
      <c r="M259" s="8">
        <f>IF('Sogn og Fjordane'!M28&gt;0,'Sogn og Fjordane'!M28,"")</f>
      </c>
      <c r="N259" s="8">
        <f>IF('Sogn og Fjordane'!N28&gt;0,'Sogn og Fjordane'!N28,"")</f>
      </c>
      <c r="O259" s="8">
        <f t="shared" si="5"/>
      </c>
    </row>
    <row r="260" spans="1:15" ht="12.75">
      <c r="A260" s="4">
        <v>1449</v>
      </c>
      <c r="B260" s="5" t="s">
        <v>253</v>
      </c>
      <c r="C260" s="20">
        <f>'Sogn og Fjordane'!C29</f>
        <v>4592.3</v>
      </c>
      <c r="D260" s="8">
        <f>IF('Sogn og Fjordane'!D29&gt;0,'Sogn og Fjordane'!D29,"")</f>
        <v>75</v>
      </c>
      <c r="E260" s="8">
        <f>IF('Sogn og Fjordane'!E29&gt;0,'Sogn og Fjordane'!E29,"")</f>
        <v>292</v>
      </c>
      <c r="F260" s="8">
        <f>IF('Sogn og Fjordane'!F29&gt;0,'Sogn og Fjordane'!F29,"")</f>
        <v>2062</v>
      </c>
      <c r="G260" s="8">
        <f>IF('Sogn og Fjordane'!G29&gt;0,'Sogn og Fjordane'!G29,"")</f>
        <v>1043</v>
      </c>
      <c r="H260" s="8">
        <f>IF('Sogn og Fjordane'!H29&gt;0,'Sogn og Fjordane'!H29,"")</f>
        <v>1120</v>
      </c>
      <c r="I260" s="8">
        <f>IF('Sogn og Fjordane'!I29&gt;0,'Sogn og Fjordane'!I29,"")</f>
      </c>
      <c r="J260" s="8">
        <f>IF('Sogn og Fjordane'!J29&gt;0,'Sogn og Fjordane'!J29,"")</f>
        <v>560</v>
      </c>
      <c r="K260" s="8">
        <f>IF('Sogn og Fjordane'!K29&gt;0,'Sogn og Fjordane'!K29,"")</f>
        <v>96</v>
      </c>
      <c r="L260" s="8">
        <f>IF('Sogn og Fjordane'!L29&gt;0,'Sogn og Fjordane'!L29,"")</f>
        <v>2305</v>
      </c>
      <c r="M260" s="8">
        <f>IF('Sogn og Fjordane'!M29&gt;0,'Sogn og Fjordane'!M29,"")</f>
      </c>
      <c r="N260" s="8">
        <f>IF('Sogn og Fjordane'!N29&gt;0,'Sogn og Fjordane'!N29,"")</f>
        <v>1631</v>
      </c>
      <c r="O260" s="8">
        <f t="shared" si="5"/>
        <v>4592.3</v>
      </c>
    </row>
    <row r="261" spans="1:15" ht="12.75">
      <c r="A261" s="4">
        <v>1502</v>
      </c>
      <c r="B261" s="5" t="s">
        <v>254</v>
      </c>
      <c r="C261" s="20">
        <f>'Møre og Romsdal'!C4</f>
        <v>16346.83</v>
      </c>
      <c r="D261" s="8">
        <f>IF('Møre og Romsdal'!D4&gt;0,'Møre og Romsdal'!D4,"")</f>
      </c>
      <c r="E261" s="8">
        <f>IF('Møre og Romsdal'!E4&gt;0,'Møre og Romsdal'!E4,"")</f>
        <v>6797</v>
      </c>
      <c r="F261" s="8">
        <f>IF('Møre og Romsdal'!F4&gt;0,'Møre og Romsdal'!F4,"")</f>
      </c>
      <c r="G261" s="8">
        <f>IF('Møre og Romsdal'!G4&gt;0,'Møre og Romsdal'!G4,"")</f>
        <v>9550</v>
      </c>
      <c r="H261" s="8">
        <f>IF('Møre og Romsdal'!H4&gt;0,'Møre og Romsdal'!H4,"")</f>
      </c>
      <c r="I261" s="8">
        <f>IF('Møre og Romsdal'!I4&gt;0,'Møre og Romsdal'!I4,"")</f>
      </c>
      <c r="J261" s="8">
        <f>IF('Møre og Romsdal'!J4&gt;0,'Møre og Romsdal'!J4,"")</f>
        <v>10947</v>
      </c>
      <c r="K261" s="8">
        <f>IF('Møre og Romsdal'!K4&gt;0,'Møre og Romsdal'!K4,"")</f>
      </c>
      <c r="L261" s="8">
        <f>IF('Møre og Romsdal'!L4&gt;0,'Møre og Romsdal'!L4,"")</f>
        <v>3000</v>
      </c>
      <c r="M261" s="8">
        <f>IF('Møre og Romsdal'!M4&gt;0,'Møre og Romsdal'!M4,"")</f>
        <v>1400</v>
      </c>
      <c r="N261" s="8">
        <f>IF('Møre og Romsdal'!N4&gt;0,'Møre og Romsdal'!N4,"")</f>
        <v>1000</v>
      </c>
      <c r="O261" s="8">
        <f t="shared" si="5"/>
        <v>16346.83</v>
      </c>
    </row>
    <row r="262" spans="1:15" ht="12.75">
      <c r="A262" s="4">
        <v>1504</v>
      </c>
      <c r="B262" s="5" t="s">
        <v>255</v>
      </c>
      <c r="C262" s="20">
        <f>'Møre og Romsdal'!C5</f>
        <v>28236.22</v>
      </c>
      <c r="D262" s="8">
        <f>IF('Møre og Romsdal'!D5&gt;0,'Møre og Romsdal'!D5,"")</f>
      </c>
      <c r="E262" s="8">
        <f>IF('Møre og Romsdal'!E5&gt;0,'Møre og Romsdal'!E5,"")</f>
        <v>17100</v>
      </c>
      <c r="F262" s="8">
        <f>IF('Møre og Romsdal'!F5&gt;0,'Møre og Romsdal'!F5,"")</f>
      </c>
      <c r="G262" s="8">
        <f>IF('Møre og Romsdal'!G5&gt;0,'Møre og Romsdal'!G5,"")</f>
        <v>10100</v>
      </c>
      <c r="H262" s="8">
        <f>IF('Møre og Romsdal'!H5&gt;0,'Møre og Romsdal'!H5,"")</f>
        <v>1000</v>
      </c>
      <c r="I262" s="8">
        <f>IF('Møre og Romsdal'!I5&gt;0,'Møre og Romsdal'!I5,"")</f>
        <v>833</v>
      </c>
      <c r="J262" s="8">
        <f>IF('Møre og Romsdal'!J5&gt;0,'Møre og Romsdal'!J5,"")</f>
        <v>16667</v>
      </c>
      <c r="K262" s="8">
        <f>IF('Møre og Romsdal'!K5&gt;0,'Møre og Romsdal'!K5,"")</f>
        <v>2200</v>
      </c>
      <c r="L262" s="8">
        <f>IF('Møre og Romsdal'!L5&gt;0,'Møre og Romsdal'!L5,"")</f>
        <v>5300</v>
      </c>
      <c r="M262" s="8">
        <f>IF('Møre og Romsdal'!M5&gt;0,'Møre og Romsdal'!M5,"")</f>
        <v>1200</v>
      </c>
      <c r="N262" s="8">
        <f>IF('Møre og Romsdal'!N5&gt;0,'Møre og Romsdal'!N5,"")</f>
        <v>2000</v>
      </c>
      <c r="O262" s="8">
        <f t="shared" si="5"/>
        <v>28236.22</v>
      </c>
    </row>
    <row r="263" spans="1:15" ht="12.75">
      <c r="A263" s="4">
        <v>1505</v>
      </c>
      <c r="B263" s="5" t="s">
        <v>256</v>
      </c>
      <c r="C263" s="20">
        <f>'Møre og Romsdal'!C6</f>
        <v>15328.25</v>
      </c>
      <c r="D263" s="8">
        <f>IF('Møre og Romsdal'!D6&gt;0,'Møre og Romsdal'!D6,"")</f>
      </c>
      <c r="E263" s="8">
        <f>IF('Møre og Romsdal'!E6&gt;0,'Møre og Romsdal'!E6,"")</f>
        <v>1100</v>
      </c>
      <c r="F263" s="8">
        <f>IF('Møre og Romsdal'!F6&gt;0,'Møre og Romsdal'!F6,"")</f>
        <v>3700</v>
      </c>
      <c r="G263" s="8">
        <f>IF('Møre og Romsdal'!G6&gt;0,'Møre og Romsdal'!G6,"")</f>
        <v>10500</v>
      </c>
      <c r="H263" s="8">
        <f>IF('Møre og Romsdal'!H6&gt;0,'Møre og Romsdal'!H6,"")</f>
      </c>
      <c r="I263" s="8">
        <f>IF('Møre og Romsdal'!I6&gt;0,'Møre og Romsdal'!I6,"")</f>
        <v>1800</v>
      </c>
      <c r="J263" s="8">
        <f>IF('Møre og Romsdal'!J6&gt;0,'Møre og Romsdal'!J6,"")</f>
        <v>6200</v>
      </c>
      <c r="K263" s="8">
        <f>IF('Møre og Romsdal'!K6&gt;0,'Møre og Romsdal'!K6,"")</f>
        <v>2500</v>
      </c>
      <c r="L263" s="8">
        <f>IF('Møre og Romsdal'!L6&gt;0,'Møre og Romsdal'!L6,"")</f>
        <v>1000</v>
      </c>
      <c r="M263" s="8">
        <f>IF('Møre og Romsdal'!M6&gt;0,'Møre og Romsdal'!M6,"")</f>
        <v>300</v>
      </c>
      <c r="N263" s="8">
        <f>IF('Møre og Romsdal'!N6&gt;0,'Møre og Romsdal'!N6,"")</f>
        <v>3500</v>
      </c>
      <c r="O263" s="8">
        <f t="shared" si="5"/>
        <v>15328.25</v>
      </c>
    </row>
    <row r="264" spans="1:15" ht="12.75">
      <c r="A264" s="4">
        <v>1511</v>
      </c>
      <c r="B264" s="5" t="s">
        <v>257</v>
      </c>
      <c r="C264" s="20">
        <f>'Møre og Romsdal'!C7</f>
        <v>2360.57</v>
      </c>
      <c r="D264" s="8">
        <f>IF('Møre og Romsdal'!D7&gt;0,'Møre og Romsdal'!D7,"")</f>
      </c>
      <c r="E264" s="8">
        <f>IF('Møre og Romsdal'!E7&gt;0,'Møre og Romsdal'!E7,"")</f>
      </c>
      <c r="F264" s="8">
        <f>IF('Møre og Romsdal'!F7&gt;0,'Møre og Romsdal'!F7,"")</f>
        <v>250</v>
      </c>
      <c r="G264" s="8">
        <f>IF('Møre og Romsdal'!G7&gt;0,'Møre og Romsdal'!G7,"")</f>
        <v>1400</v>
      </c>
      <c r="H264" s="8">
        <f>IF('Møre og Romsdal'!H7&gt;0,'Møre og Romsdal'!H7,"")</f>
        <v>700</v>
      </c>
      <c r="I264" s="8">
        <f>IF('Møre og Romsdal'!I7&gt;0,'Møre og Romsdal'!I7,"")</f>
      </c>
      <c r="J264" s="8">
        <f>IF('Møre og Romsdal'!J7&gt;0,'Møre og Romsdal'!J7,"")</f>
        <v>300</v>
      </c>
      <c r="K264" s="8">
        <f>IF('Møre og Romsdal'!K7&gt;0,'Møre og Romsdal'!K7,"")</f>
        <v>150</v>
      </c>
      <c r="L264" s="8">
        <f>IF('Møre og Romsdal'!L7&gt;0,'Møre og Romsdal'!L7,"")</f>
        <v>1200</v>
      </c>
      <c r="M264" s="8">
        <f>IF('Møre og Romsdal'!M7&gt;0,'Møre og Romsdal'!M7,"")</f>
      </c>
      <c r="N264" s="8">
        <f>IF('Møre og Romsdal'!N7&gt;0,'Møre og Romsdal'!N7,"")</f>
        <v>700</v>
      </c>
      <c r="O264" s="8">
        <f t="shared" si="5"/>
        <v>2360.57</v>
      </c>
    </row>
    <row r="265" spans="1:15" ht="12.75">
      <c r="A265" s="4">
        <v>1514</v>
      </c>
      <c r="B265" s="5" t="s">
        <v>114</v>
      </c>
      <c r="C265" s="20">
        <f>'Møre og Romsdal'!C8</f>
        <v>1700.98</v>
      </c>
      <c r="D265" s="8">
        <f>IF('Møre og Romsdal'!D8&gt;0,'Møre og Romsdal'!D8,"")</f>
      </c>
      <c r="E265" s="8">
        <f>IF('Møre og Romsdal'!E8&gt;0,'Møre og Romsdal'!E8,"")</f>
      </c>
      <c r="F265" s="8">
        <f>IF('Møre og Romsdal'!F8&gt;0,'Møre og Romsdal'!F8,"")</f>
        <v>1581</v>
      </c>
      <c r="G265" s="8">
        <f>IF('Møre og Romsdal'!G8&gt;0,'Møre og Romsdal'!G8,"")</f>
      </c>
      <c r="H265" s="8">
        <f>IF('Møre og Romsdal'!H8&gt;0,'Møre og Romsdal'!H8,"")</f>
        <v>120</v>
      </c>
      <c r="I265" s="8">
        <f>IF('Møre og Romsdal'!I8&gt;0,'Møre og Romsdal'!I8,"")</f>
        <v>1581</v>
      </c>
      <c r="J265" s="8">
        <f>IF('Møre og Romsdal'!J8&gt;0,'Møre og Romsdal'!J8,"")</f>
      </c>
      <c r="K265" s="8">
        <f>IF('Møre og Romsdal'!K8&gt;0,'Møre og Romsdal'!K8,"")</f>
      </c>
      <c r="L265" s="8">
        <f>IF('Møre og Romsdal'!L8&gt;0,'Møre og Romsdal'!L8,"")</f>
      </c>
      <c r="M265" s="8">
        <f>IF('Møre og Romsdal'!M8&gt;0,'Møre og Romsdal'!M8,"")</f>
        <v>120</v>
      </c>
      <c r="N265" s="8">
        <f>IF('Møre og Romsdal'!N8&gt;0,'Møre og Romsdal'!N8,"")</f>
      </c>
      <c r="O265" s="8">
        <f t="shared" si="5"/>
        <v>1700.98</v>
      </c>
    </row>
    <row r="266" spans="1:15" ht="12.75">
      <c r="A266" s="4">
        <v>1515</v>
      </c>
      <c r="B266" s="5" t="s">
        <v>258</v>
      </c>
      <c r="C266" s="20">
        <f>'Møre og Romsdal'!C9</f>
        <v>5612.22</v>
      </c>
      <c r="D266" s="8">
        <f>IF('Møre og Romsdal'!D9&gt;0,'Møre og Romsdal'!D9,"")</f>
      </c>
      <c r="E266" s="8">
        <f>IF('Møre og Romsdal'!E9&gt;0,'Møre og Romsdal'!E9,"")</f>
        <v>1686</v>
      </c>
      <c r="F266" s="8">
        <f>IF('Møre og Romsdal'!F9&gt;0,'Møre og Romsdal'!F9,"")</f>
        <v>1000</v>
      </c>
      <c r="G266" s="8">
        <f>IF('Møre og Romsdal'!G9&gt;0,'Møre og Romsdal'!G9,"")</f>
        <v>2926</v>
      </c>
      <c r="H266" s="8">
        <f>IF('Møre og Romsdal'!H9&gt;0,'Møre og Romsdal'!H9,"")</f>
      </c>
      <c r="I266" s="8">
        <f>IF('Møre og Romsdal'!I9&gt;0,'Møre og Romsdal'!I9,"")</f>
      </c>
      <c r="J266" s="8">
        <f>IF('Møre og Romsdal'!J9&gt;0,'Møre og Romsdal'!J9,"")</f>
        <v>2800</v>
      </c>
      <c r="K266" s="8">
        <f>IF('Møre og Romsdal'!K9&gt;0,'Møre og Romsdal'!K9,"")</f>
      </c>
      <c r="L266" s="8">
        <f>IF('Møre og Romsdal'!L9&gt;0,'Møre og Romsdal'!L9,"")</f>
        <v>900</v>
      </c>
      <c r="M266" s="8">
        <f>IF('Møre og Romsdal'!M9&gt;0,'Møre og Romsdal'!M9,"")</f>
      </c>
      <c r="N266" s="8">
        <f>IF('Møre og Romsdal'!N9&gt;0,'Møre og Romsdal'!N9,"")</f>
        <v>1912</v>
      </c>
      <c r="O266" s="8">
        <f t="shared" si="5"/>
        <v>5612.22</v>
      </c>
    </row>
    <row r="267" spans="1:15" ht="12.75">
      <c r="A267" s="4">
        <v>1516</v>
      </c>
      <c r="B267" s="5" t="s">
        <v>259</v>
      </c>
      <c r="C267" s="20">
        <f>'Møre og Romsdal'!C10</f>
        <v>4713.75</v>
      </c>
      <c r="D267" s="8">
        <f>IF('Møre og Romsdal'!D10&gt;0,'Møre og Romsdal'!D10,"")</f>
      </c>
      <c r="E267" s="8">
        <f>IF('Møre og Romsdal'!E10&gt;0,'Møre og Romsdal'!E10,"")</f>
        <v>2819</v>
      </c>
      <c r="F267" s="8">
        <f>IF('Møre og Romsdal'!F10&gt;0,'Møre og Romsdal'!F10,"")</f>
      </c>
      <c r="G267" s="8">
        <f>IF('Møre og Romsdal'!G10&gt;0,'Møre og Romsdal'!G10,"")</f>
        <v>1915</v>
      </c>
      <c r="H267" s="8">
        <f>IF('Møre og Romsdal'!H10&gt;0,'Møre og Romsdal'!H10,"")</f>
      </c>
      <c r="I267" s="8">
        <f>IF('Møre og Romsdal'!I10&gt;0,'Møre og Romsdal'!I10,"")</f>
        <v>200</v>
      </c>
      <c r="J267" s="8">
        <f>IF('Møre og Romsdal'!J10&gt;0,'Møre og Romsdal'!J10,"")</f>
        <v>1862</v>
      </c>
      <c r="K267" s="8">
        <f>IF('Møre og Romsdal'!K10&gt;0,'Møre og Romsdal'!K10,"")</f>
        <v>740</v>
      </c>
      <c r="L267" s="8">
        <f>IF('Møre og Romsdal'!L10&gt;0,'Møre og Romsdal'!L10,"")</f>
        <v>750</v>
      </c>
      <c r="M267" s="8">
        <f>IF('Møre og Romsdal'!M10&gt;0,'Møre og Romsdal'!M10,"")</f>
        <v>475</v>
      </c>
      <c r="N267" s="8">
        <f>IF('Møre og Romsdal'!N10&gt;0,'Møre og Romsdal'!N10,"")</f>
        <v>607</v>
      </c>
      <c r="O267" s="8">
        <f t="shared" si="5"/>
        <v>4713.75</v>
      </c>
    </row>
    <row r="268" spans="1:15" ht="12.75">
      <c r="A268" s="4">
        <v>1517</v>
      </c>
      <c r="B268" s="5" t="s">
        <v>260</v>
      </c>
      <c r="C268" s="20">
        <f>'Møre og Romsdal'!C11</f>
        <v>3195.29</v>
      </c>
      <c r="D268" s="8">
        <f>IF('Møre og Romsdal'!D11&gt;0,'Møre og Romsdal'!D11,"")</f>
      </c>
      <c r="E268" s="8">
        <f>IF('Møre og Romsdal'!E11&gt;0,'Møre og Romsdal'!E11,"")</f>
        <v>1530</v>
      </c>
      <c r="F268" s="8">
        <f>IF('Møre og Romsdal'!F11&gt;0,'Møre og Romsdal'!F11,"")</f>
        <v>875</v>
      </c>
      <c r="G268" s="8">
        <f>IF('Møre og Romsdal'!G11&gt;0,'Møre og Romsdal'!G11,"")</f>
      </c>
      <c r="H268" s="8">
        <f>IF('Møre og Romsdal'!H11&gt;0,'Møre og Romsdal'!H11,"")</f>
        <v>750</v>
      </c>
      <c r="I268" s="8">
        <f>IF('Møre og Romsdal'!I11&gt;0,'Møre og Romsdal'!I11,"")</f>
        <v>150</v>
      </c>
      <c r="J268" s="8">
        <f>IF('Møre og Romsdal'!J11&gt;0,'Møre og Romsdal'!J11,"")</f>
        <v>160</v>
      </c>
      <c r="K268" s="8">
        <f>IF('Møre og Romsdal'!K11&gt;0,'Møre og Romsdal'!K11,"")</f>
        <v>215</v>
      </c>
      <c r="L268" s="8">
        <f>IF('Møre og Romsdal'!L11&gt;0,'Møre og Romsdal'!L11,"")</f>
        <v>750</v>
      </c>
      <c r="M268" s="8">
        <f>IF('Møre og Romsdal'!M11&gt;0,'Møre og Romsdal'!M11,"")</f>
        <v>200</v>
      </c>
      <c r="N268" s="8">
        <f>IF('Møre og Romsdal'!N11&gt;0,'Møre og Romsdal'!N11,"")</f>
        <v>1680</v>
      </c>
      <c r="O268" s="8">
        <f t="shared" si="5"/>
        <v>3195.29</v>
      </c>
    </row>
    <row r="269" spans="1:15" ht="12.75">
      <c r="A269" s="4">
        <v>1519</v>
      </c>
      <c r="B269" s="5" t="s">
        <v>261</v>
      </c>
      <c r="C269" s="20">
        <f>'Møre og Romsdal'!C12</f>
        <v>5655.16</v>
      </c>
      <c r="D269" s="8">
        <f>IF('Møre og Romsdal'!D12&gt;0,'Møre og Romsdal'!D12,"")</f>
      </c>
      <c r="E269" s="8">
        <f>IF('Møre og Romsdal'!E12&gt;0,'Møre og Romsdal'!E12,"")</f>
        <v>3170</v>
      </c>
      <c r="F269" s="8">
        <f>IF('Møre og Romsdal'!F12&gt;0,'Møre og Romsdal'!F12,"")</f>
      </c>
      <c r="G269" s="8">
        <f>IF('Møre og Romsdal'!G12&gt;0,'Møre og Romsdal'!G12,"")</f>
        <v>2485</v>
      </c>
      <c r="H269" s="8">
        <f>IF('Møre og Romsdal'!H12&gt;0,'Møre og Romsdal'!H12,"")</f>
      </c>
      <c r="I269" s="8">
        <f>IF('Møre og Romsdal'!I12&gt;0,'Møre og Romsdal'!I12,"")</f>
      </c>
      <c r="J269" s="8">
        <f>IF('Møre og Romsdal'!J12&gt;0,'Møre og Romsdal'!J12,"")</f>
        <v>4900</v>
      </c>
      <c r="K269" s="8">
        <f>IF('Møre og Romsdal'!K12&gt;0,'Møre og Romsdal'!K12,"")</f>
      </c>
      <c r="L269" s="8">
        <f>IF('Møre og Romsdal'!L12&gt;0,'Møre og Romsdal'!L12,"")</f>
        <v>755</v>
      </c>
      <c r="M269" s="8">
        <f>IF('Møre og Romsdal'!M12&gt;0,'Møre og Romsdal'!M12,"")</f>
      </c>
      <c r="N269" s="8">
        <f>IF('Møre og Romsdal'!N12&gt;0,'Møre og Romsdal'!N12,"")</f>
      </c>
      <c r="O269" s="8">
        <f t="shared" si="5"/>
        <v>5655.16</v>
      </c>
    </row>
    <row r="270" spans="1:15" ht="12.75">
      <c r="A270" s="4">
        <v>1520</v>
      </c>
      <c r="B270" s="5" t="s">
        <v>262</v>
      </c>
      <c r="C270" s="20">
        <f>'Møre og Romsdal'!C13</f>
        <v>6836.79</v>
      </c>
      <c r="D270" s="8">
        <f>IF('Møre og Romsdal'!D13&gt;0,'Møre og Romsdal'!D13,"")</f>
        <v>500</v>
      </c>
      <c r="E270" s="8">
        <f>IF('Møre og Romsdal'!E13&gt;0,'Møre og Romsdal'!E13,"")</f>
      </c>
      <c r="F270" s="8">
        <f>IF('Møre og Romsdal'!F13&gt;0,'Møre og Romsdal'!F13,"")</f>
        <v>2500</v>
      </c>
      <c r="G270" s="8">
        <f>IF('Møre og Romsdal'!G13&gt;0,'Møre og Romsdal'!G13,"")</f>
        <v>3300</v>
      </c>
      <c r="H270" s="8">
        <f>IF('Møre og Romsdal'!H13&gt;0,'Møre og Romsdal'!H13,"")</f>
        <v>500</v>
      </c>
      <c r="I270" s="8">
        <f>IF('Møre og Romsdal'!I13&gt;0,'Møre og Romsdal'!I13,"")</f>
      </c>
      <c r="J270" s="8">
        <f>IF('Møre og Romsdal'!J13&gt;0,'Møre og Romsdal'!J13,"")</f>
        <v>3437</v>
      </c>
      <c r="K270" s="8">
        <f>IF('Møre og Romsdal'!K13&gt;0,'Møre og Romsdal'!K13,"")</f>
        <v>850</v>
      </c>
      <c r="L270" s="8">
        <f>IF('Møre og Romsdal'!L13&gt;0,'Møre og Romsdal'!L13,"")</f>
        <v>1700</v>
      </c>
      <c r="M270" s="8">
        <f>IF('Møre og Romsdal'!M13&gt;0,'Møre og Romsdal'!M13,"")</f>
        <v>250</v>
      </c>
      <c r="N270" s="8">
        <f>IF('Møre og Romsdal'!N13&gt;0,'Møre og Romsdal'!N13,"")</f>
        <v>2050</v>
      </c>
      <c r="O270" s="8">
        <f t="shared" si="5"/>
        <v>6836.79</v>
      </c>
    </row>
    <row r="271" spans="1:15" ht="12.75">
      <c r="A271" s="4">
        <v>1523</v>
      </c>
      <c r="B271" s="5" t="s">
        <v>263</v>
      </c>
      <c r="C271" s="20">
        <f>'Møre og Romsdal'!C14</f>
        <v>1426.54</v>
      </c>
      <c r="D271" s="8">
        <f>IF('Møre og Romsdal'!D14&gt;0,'Møre og Romsdal'!D14,"")</f>
      </c>
      <c r="E271" s="8">
        <f>IF('Møre og Romsdal'!E14&gt;0,'Møre og Romsdal'!E14,"")</f>
        <v>673</v>
      </c>
      <c r="F271" s="8">
        <f>IF('Møre og Romsdal'!F14&gt;0,'Møre og Romsdal'!F14,"")</f>
      </c>
      <c r="G271" s="8">
        <f>IF('Møre og Romsdal'!G14&gt;0,'Møre og Romsdal'!G14,"")</f>
        <v>754</v>
      </c>
      <c r="H271" s="8">
        <f>IF('Møre og Romsdal'!H14&gt;0,'Møre og Romsdal'!H14,"")</f>
      </c>
      <c r="I271" s="8">
        <f>IF('Møre og Romsdal'!I14&gt;0,'Møre og Romsdal'!I14,"")</f>
        <v>475</v>
      </c>
      <c r="J271" s="8">
        <f>IF('Møre og Romsdal'!J14&gt;0,'Møre og Romsdal'!J14,"")</f>
        <v>122</v>
      </c>
      <c r="K271" s="8">
        <f>IF('Møre og Romsdal'!K14&gt;0,'Møre og Romsdal'!K14,"")</f>
        <v>568</v>
      </c>
      <c r="L271" s="8">
        <f>IF('Møre og Romsdal'!L14&gt;0,'Møre og Romsdal'!L14,"")</f>
        <v>200</v>
      </c>
      <c r="M271" s="8">
        <f>IF('Møre og Romsdal'!M14&gt;0,'Møre og Romsdal'!M14,"")</f>
      </c>
      <c r="N271" s="8">
        <f>IF('Møre og Romsdal'!N14&gt;0,'Møre og Romsdal'!N14,"")</f>
        <v>62</v>
      </c>
      <c r="O271" s="8">
        <f t="shared" si="5"/>
        <v>1426.54</v>
      </c>
    </row>
    <row r="272" spans="1:15" ht="12.75">
      <c r="A272" s="4">
        <v>1524</v>
      </c>
      <c r="B272" s="5" t="s">
        <v>264</v>
      </c>
      <c r="C272" s="20">
        <f>'Møre og Romsdal'!C15</f>
        <v>1188.34</v>
      </c>
      <c r="D272" s="8">
        <f>IF('Møre og Romsdal'!D15&gt;0,'Møre og Romsdal'!D15,"")</f>
        <v>88</v>
      </c>
      <c r="E272" s="8">
        <f>IF('Møre og Romsdal'!E15&gt;0,'Møre og Romsdal'!E15,"")</f>
        <v>1100</v>
      </c>
      <c r="F272" s="8">
        <f>IF('Møre og Romsdal'!F15&gt;0,'Møre og Romsdal'!F15,"")</f>
      </c>
      <c r="G272" s="8">
        <f>IF('Møre og Romsdal'!G15&gt;0,'Møre og Romsdal'!G15,"")</f>
      </c>
      <c r="H272" s="8">
        <f>IF('Møre og Romsdal'!H15&gt;0,'Møre og Romsdal'!H15,"")</f>
      </c>
      <c r="I272" s="8">
        <f>IF('Møre og Romsdal'!I15&gt;0,'Møre og Romsdal'!I15,"")</f>
        <v>100</v>
      </c>
      <c r="J272" s="8">
        <f>IF('Møre og Romsdal'!J15&gt;0,'Møre og Romsdal'!J15,"")</f>
        <v>450</v>
      </c>
      <c r="K272" s="8">
        <f>IF('Møre og Romsdal'!K15&gt;0,'Møre og Romsdal'!K15,"")</f>
      </c>
      <c r="L272" s="8">
        <f>IF('Møre og Romsdal'!L15&gt;0,'Møre og Romsdal'!L15,"")</f>
        <v>450</v>
      </c>
      <c r="M272" s="8">
        <f>IF('Møre og Romsdal'!M15&gt;0,'Møre og Romsdal'!M15,"")</f>
        <v>100</v>
      </c>
      <c r="N272" s="8">
        <f>IF('Møre og Romsdal'!N15&gt;0,'Møre og Romsdal'!N15,"")</f>
      </c>
      <c r="O272" s="8">
        <f t="shared" si="5"/>
        <v>1188.34</v>
      </c>
    </row>
    <row r="273" spans="1:15" ht="12.75">
      <c r="A273" s="4">
        <v>1525</v>
      </c>
      <c r="B273" s="5" t="s">
        <v>265</v>
      </c>
      <c r="C273" s="20">
        <f>'Møre og Romsdal'!C16</f>
        <v>3071.82</v>
      </c>
      <c r="D273" s="8">
        <f>IF('Møre og Romsdal'!D16&gt;0,'Møre og Romsdal'!D16,"")</f>
      </c>
      <c r="E273" s="8">
        <f>IF('Møre og Romsdal'!E16&gt;0,'Møre og Romsdal'!E16,"")</f>
        <v>1565</v>
      </c>
      <c r="F273" s="8">
        <f>IF('Møre og Romsdal'!F16&gt;0,'Møre og Romsdal'!F16,"")</f>
        <v>1342</v>
      </c>
      <c r="G273" s="8">
        <f>IF('Møre og Romsdal'!G16&gt;0,'Møre og Romsdal'!G16,"")</f>
        <v>165</v>
      </c>
      <c r="H273" s="8">
        <f>IF('Møre og Romsdal'!H16&gt;0,'Møre og Romsdal'!H16,"")</f>
      </c>
      <c r="I273" s="8">
        <f>IF('Møre og Romsdal'!I16&gt;0,'Møre og Romsdal'!I16,"")</f>
      </c>
      <c r="J273" s="8">
        <f>IF('Møre og Romsdal'!J16&gt;0,'Møre og Romsdal'!J16,"")</f>
        <v>1916</v>
      </c>
      <c r="K273" s="8">
        <f>IF('Møre og Romsdal'!K16&gt;0,'Møre og Romsdal'!K16,"")</f>
        <v>1156</v>
      </c>
      <c r="L273" s="8">
        <f>IF('Møre og Romsdal'!L16&gt;0,'Møre og Romsdal'!L16,"")</f>
      </c>
      <c r="M273" s="8">
        <f>IF('Møre og Romsdal'!M16&gt;0,'Møre og Romsdal'!M16,"")</f>
      </c>
      <c r="N273" s="8">
        <f>IF('Møre og Romsdal'!N16&gt;0,'Møre og Romsdal'!N16,"")</f>
      </c>
      <c r="O273" s="8">
        <f t="shared" si="5"/>
        <v>3071.82</v>
      </c>
    </row>
    <row r="274" spans="1:15" ht="12.75">
      <c r="A274" s="4">
        <v>1526</v>
      </c>
      <c r="B274" s="5" t="s">
        <v>266</v>
      </c>
      <c r="C274" s="20">
        <f>'Møre og Romsdal'!C17</f>
        <v>672.34</v>
      </c>
      <c r="D274" s="8">
        <f>IF('Møre og Romsdal'!D17&gt;0,'Møre og Romsdal'!D17,"")</f>
      </c>
      <c r="E274" s="8">
        <f>IF('Møre og Romsdal'!E17&gt;0,'Møre og Romsdal'!E17,"")</f>
        <v>162</v>
      </c>
      <c r="F274" s="8">
        <f>IF('Møre og Romsdal'!F17&gt;0,'Møre og Romsdal'!F17,"")</f>
      </c>
      <c r="G274" s="8">
        <f>IF('Møre og Romsdal'!G17&gt;0,'Møre og Romsdal'!G17,"")</f>
      </c>
      <c r="H274" s="8">
        <f>IF('Møre og Romsdal'!H17&gt;0,'Møre og Romsdal'!H17,"")</f>
        <v>510</v>
      </c>
      <c r="I274" s="8">
        <f>IF('Møre og Romsdal'!I17&gt;0,'Møre og Romsdal'!I17,"")</f>
      </c>
      <c r="J274" s="8">
        <f>IF('Møre og Romsdal'!J17&gt;0,'Møre og Romsdal'!J17,"")</f>
        <v>162</v>
      </c>
      <c r="K274" s="8">
        <f>IF('Møre og Romsdal'!K17&gt;0,'Møre og Romsdal'!K17,"")</f>
        <v>510</v>
      </c>
      <c r="L274" s="8">
        <f>IF('Møre og Romsdal'!L17&gt;0,'Møre og Romsdal'!L17,"")</f>
      </c>
      <c r="M274" s="8">
        <f>IF('Møre og Romsdal'!M17&gt;0,'Møre og Romsdal'!M17,"")</f>
      </c>
      <c r="N274" s="8">
        <f>IF('Møre og Romsdal'!N17&gt;0,'Møre og Romsdal'!N17,"")</f>
      </c>
      <c r="O274" s="8">
        <f t="shared" si="5"/>
        <v>672.34</v>
      </c>
    </row>
    <row r="275" spans="1:15" ht="12.75">
      <c r="A275" s="4">
        <v>1528</v>
      </c>
      <c r="B275" s="5" t="s">
        <v>267</v>
      </c>
      <c r="C275" s="20">
        <f>'Møre og Romsdal'!C18</f>
        <v>5051.27</v>
      </c>
      <c r="D275" s="8">
        <f>IF('Møre og Romsdal'!D18&gt;0,'Møre og Romsdal'!D18,"")</f>
        <v>500</v>
      </c>
      <c r="E275" s="8">
        <f>IF('Møre og Romsdal'!E18&gt;0,'Møre og Romsdal'!E18,"")</f>
        <v>2500</v>
      </c>
      <c r="F275" s="8">
        <f>IF('Møre og Romsdal'!F18&gt;0,'Møre og Romsdal'!F18,"")</f>
      </c>
      <c r="G275" s="8">
        <f>IF('Møre og Romsdal'!G18&gt;0,'Møre og Romsdal'!G18,"")</f>
        <v>1000</v>
      </c>
      <c r="H275" s="8">
        <f>IF('Møre og Romsdal'!H18&gt;0,'Møre og Romsdal'!H18,"")</f>
        <v>1000</v>
      </c>
      <c r="I275" s="8">
        <f>IF('Møre og Romsdal'!I18&gt;0,'Møre og Romsdal'!I18,"")</f>
        <v>50</v>
      </c>
      <c r="J275" s="8">
        <f>IF('Møre og Romsdal'!J18&gt;0,'Møre og Romsdal'!J18,"")</f>
        <v>1100</v>
      </c>
      <c r="K275" s="8">
        <f>IF('Møre og Romsdal'!K18&gt;0,'Møre og Romsdal'!K18,"")</f>
        <v>300</v>
      </c>
      <c r="L275" s="8">
        <f>IF('Møre og Romsdal'!L18&gt;0,'Møre og Romsdal'!L18,"")</f>
        <v>2500</v>
      </c>
      <c r="M275" s="8">
        <f>IF('Møre og Romsdal'!M18&gt;0,'Møre og Romsdal'!M18,"")</f>
        <v>150</v>
      </c>
      <c r="N275" s="8">
        <f>IF('Møre og Romsdal'!N18&gt;0,'Møre og Romsdal'!N18,"")</f>
        <v>400</v>
      </c>
      <c r="O275" s="8">
        <f t="shared" si="5"/>
        <v>5051.27</v>
      </c>
    </row>
    <row r="276" spans="1:15" ht="12.75">
      <c r="A276" s="4">
        <v>1529</v>
      </c>
      <c r="B276" s="5" t="s">
        <v>268</v>
      </c>
      <c r="C276" s="20">
        <f>'Møre og Romsdal'!C19</f>
        <v>2589.38</v>
      </c>
      <c r="D276" s="8">
        <f>IF('Møre og Romsdal'!D19&gt;0,'Møre og Romsdal'!D19,"")</f>
      </c>
      <c r="E276" s="8">
        <f>IF('Møre og Romsdal'!E19&gt;0,'Møre og Romsdal'!E19,"")</f>
        <v>898</v>
      </c>
      <c r="F276" s="8">
        <f>IF('Møre og Romsdal'!F19&gt;0,'Møre og Romsdal'!F19,"")</f>
        <v>382</v>
      </c>
      <c r="G276" s="8">
        <f>IF('Møre og Romsdal'!G19&gt;0,'Møre og Romsdal'!G19,"")</f>
        <v>1244</v>
      </c>
      <c r="H276" s="8">
        <f>IF('Møre og Romsdal'!H19&gt;0,'Møre og Romsdal'!H19,"")</f>
        <v>65</v>
      </c>
      <c r="I276" s="8">
        <f>IF('Møre og Romsdal'!I19&gt;0,'Møre og Romsdal'!I19,"")</f>
      </c>
      <c r="J276" s="8">
        <f>IF('Møre og Romsdal'!J19&gt;0,'Møre og Romsdal'!J19,"")</f>
        <v>894</v>
      </c>
      <c r="K276" s="8">
        <f>IF('Møre og Romsdal'!K19&gt;0,'Møre og Romsdal'!K19,"")</f>
        <v>835</v>
      </c>
      <c r="L276" s="8">
        <f>IF('Møre og Romsdal'!L19&gt;0,'Møre og Romsdal'!L19,"")</f>
      </c>
      <c r="M276" s="8">
        <f>IF('Møre og Romsdal'!M19&gt;0,'Møre og Romsdal'!M19,"")</f>
      </c>
      <c r="N276" s="8">
        <f>IF('Møre og Romsdal'!N19&gt;0,'Møre og Romsdal'!N19,"")</f>
        <v>860</v>
      </c>
      <c r="O276" s="8">
        <f t="shared" si="5"/>
        <v>2589.38</v>
      </c>
    </row>
    <row r="277" spans="1:15" ht="12.75">
      <c r="A277" s="4">
        <v>1531</v>
      </c>
      <c r="B277" s="5" t="s">
        <v>269</v>
      </c>
      <c r="C277" s="20">
        <f>'Møre og Romsdal'!C20</f>
        <v>5195.53</v>
      </c>
      <c r="D277" s="8">
        <f>IF('Møre og Romsdal'!D20&gt;0,'Møre og Romsdal'!D20,"")</f>
      </c>
      <c r="E277" s="8">
        <f>IF('Møre og Romsdal'!E20&gt;0,'Møre og Romsdal'!E20,"")</f>
        <v>1625</v>
      </c>
      <c r="F277" s="8">
        <f>IF('Møre og Romsdal'!F20&gt;0,'Møre og Romsdal'!F20,"")</f>
        <v>200</v>
      </c>
      <c r="G277" s="8">
        <f>IF('Møre og Romsdal'!G20&gt;0,'Møre og Romsdal'!G20,"")</f>
        <v>3375</v>
      </c>
      <c r="H277" s="8">
        <f>IF('Møre og Romsdal'!H20&gt;0,'Møre og Romsdal'!H20,"")</f>
      </c>
      <c r="I277" s="8">
        <f>IF('Møre og Romsdal'!I20&gt;0,'Møre og Romsdal'!I20,"")</f>
        <v>240</v>
      </c>
      <c r="J277" s="8">
        <f>IF('Møre og Romsdal'!J20&gt;0,'Møre og Romsdal'!J20,"")</f>
        <v>2945</v>
      </c>
      <c r="K277" s="8">
        <f>IF('Møre og Romsdal'!K20&gt;0,'Møre og Romsdal'!K20,"")</f>
        <v>360</v>
      </c>
      <c r="L277" s="8">
        <f>IF('Møre og Romsdal'!L20&gt;0,'Møre og Romsdal'!L20,"")</f>
        <v>1065</v>
      </c>
      <c r="M277" s="8">
        <f>IF('Møre og Romsdal'!M20&gt;0,'Møre og Romsdal'!M20,"")</f>
        <v>100</v>
      </c>
      <c r="N277" s="8">
        <f>IF('Møre og Romsdal'!N20&gt;0,'Møre og Romsdal'!N20,"")</f>
        <v>490</v>
      </c>
      <c r="O277" s="8">
        <f t="shared" si="5"/>
        <v>5195.53</v>
      </c>
    </row>
    <row r="278" spans="1:15" ht="12.75">
      <c r="A278" s="4">
        <v>1532</v>
      </c>
      <c r="B278" s="5" t="s">
        <v>270</v>
      </c>
      <c r="C278" s="20">
        <f>'Møre og Romsdal'!C21</f>
        <v>4549.36</v>
      </c>
      <c r="D278" s="8">
        <f>IF('Møre og Romsdal'!D21&gt;0,'Møre og Romsdal'!D21,"")</f>
      </c>
      <c r="E278" s="8">
        <f>IF('Møre og Romsdal'!E21&gt;0,'Møre og Romsdal'!E21,"")</f>
        <v>2949</v>
      </c>
      <c r="F278" s="8">
        <f>IF('Møre og Romsdal'!F21&gt;0,'Møre og Romsdal'!F21,"")</f>
      </c>
      <c r="G278" s="8">
        <f>IF('Møre og Romsdal'!G21&gt;0,'Møre og Romsdal'!G21,"")</f>
        <v>1200</v>
      </c>
      <c r="H278" s="8">
        <f>IF('Møre og Romsdal'!H21&gt;0,'Møre og Romsdal'!H21,"")</f>
        <v>400</v>
      </c>
      <c r="I278" s="8">
        <f>IF('Møre og Romsdal'!I21&gt;0,'Møre og Romsdal'!I21,"")</f>
      </c>
      <c r="J278" s="8">
        <f>IF('Møre og Romsdal'!J21&gt;0,'Møre og Romsdal'!J21,"")</f>
        <v>154</v>
      </c>
      <c r="K278" s="8">
        <f>IF('Møre og Romsdal'!K21&gt;0,'Møre og Romsdal'!K21,"")</f>
        <v>2085</v>
      </c>
      <c r="L278" s="8">
        <f>IF('Møre og Romsdal'!L21&gt;0,'Møre og Romsdal'!L21,"")</f>
      </c>
      <c r="M278" s="8">
        <f>IF('Møre og Romsdal'!M21&gt;0,'Møre og Romsdal'!M21,"")</f>
      </c>
      <c r="N278" s="8">
        <f>IF('Møre og Romsdal'!N21&gt;0,'Møre og Romsdal'!N21,"")</f>
        <v>2310</v>
      </c>
      <c r="O278" s="8">
        <f t="shared" si="5"/>
        <v>4549.36</v>
      </c>
    </row>
    <row r="279" spans="1:15" ht="12.75">
      <c r="A279" s="4">
        <v>1534</v>
      </c>
      <c r="B279" s="5" t="s">
        <v>271</v>
      </c>
      <c r="C279" s="20">
        <f>'Møre og Romsdal'!C22</f>
        <v>5806.81</v>
      </c>
      <c r="D279" s="8">
        <f>IF('Møre og Romsdal'!D22&gt;0,'Møre og Romsdal'!D22,"")</f>
        <v>727</v>
      </c>
      <c r="E279" s="8">
        <f>IF('Møre og Romsdal'!E22&gt;0,'Møre og Romsdal'!E22,"")</f>
        <v>3671</v>
      </c>
      <c r="F279" s="8">
        <f>IF('Møre og Romsdal'!F22&gt;0,'Møre og Romsdal'!F22,"")</f>
      </c>
      <c r="G279" s="8">
        <f>IF('Møre og Romsdal'!G22&gt;0,'Møre og Romsdal'!G22,"")</f>
      </c>
      <c r="H279" s="8">
        <f>IF('Møre og Romsdal'!H22&gt;0,'Møre og Romsdal'!H22,"")</f>
        <v>1409</v>
      </c>
      <c r="I279" s="8">
        <f>IF('Møre og Romsdal'!I22&gt;0,'Møre og Romsdal'!I22,"")</f>
      </c>
      <c r="J279" s="8">
        <f>IF('Møre og Romsdal'!J22&gt;0,'Møre og Romsdal'!J22,"")</f>
        <v>3405</v>
      </c>
      <c r="K279" s="8">
        <f>IF('Møre og Romsdal'!K22&gt;0,'Møre og Romsdal'!K22,"")</f>
        <v>415</v>
      </c>
      <c r="L279" s="8">
        <f>IF('Møre og Romsdal'!L22&gt;0,'Møre og Romsdal'!L22,"")</f>
      </c>
      <c r="M279" s="8">
        <f>IF('Møre og Romsdal'!M22&gt;0,'Møre og Romsdal'!M22,"")</f>
        <v>300</v>
      </c>
      <c r="N279" s="8">
        <f>IF('Møre og Romsdal'!N22&gt;0,'Møre og Romsdal'!N22,"")</f>
        <v>1696</v>
      </c>
      <c r="O279" s="8">
        <f t="shared" si="5"/>
        <v>5806.81</v>
      </c>
    </row>
    <row r="280" spans="1:15" ht="12.75">
      <c r="A280" s="4">
        <v>1535</v>
      </c>
      <c r="B280" s="5" t="s">
        <v>272</v>
      </c>
      <c r="C280" s="20">
        <f>'Møre og Romsdal'!C23</f>
        <v>4317.19</v>
      </c>
      <c r="D280" s="8">
        <f>IF('Møre og Romsdal'!D23&gt;0,'Møre og Romsdal'!D23,"")</f>
      </c>
      <c r="E280" s="8">
        <f>IF('Møre og Romsdal'!E23&gt;0,'Møre og Romsdal'!E23,"")</f>
        <v>2075</v>
      </c>
      <c r="F280" s="8">
        <f>IF('Møre og Romsdal'!F23&gt;0,'Møre og Romsdal'!F23,"")</f>
        <v>800</v>
      </c>
      <c r="G280" s="8">
        <f>IF('Møre og Romsdal'!G23&gt;0,'Møre og Romsdal'!G23,"")</f>
        <v>930</v>
      </c>
      <c r="H280" s="8">
        <f>IF('Møre og Romsdal'!H23&gt;0,'Møre og Romsdal'!H23,"")</f>
        <v>485</v>
      </c>
      <c r="I280" s="8">
        <f>IF('Møre og Romsdal'!I23&gt;0,'Møre og Romsdal'!I23,"")</f>
        <v>25</v>
      </c>
      <c r="J280" s="8">
        <f>IF('Møre og Romsdal'!J23&gt;0,'Møre og Romsdal'!J23,"")</f>
        <v>630</v>
      </c>
      <c r="K280" s="8">
        <f>IF('Møre og Romsdal'!K23&gt;0,'Møre og Romsdal'!K23,"")</f>
        <v>1370</v>
      </c>
      <c r="L280" s="8">
        <f>IF('Møre og Romsdal'!L23&gt;0,'Møre og Romsdal'!L23,"")</f>
        <v>800</v>
      </c>
      <c r="M280" s="8">
        <f>IF('Møre og Romsdal'!M23&gt;0,'Møre og Romsdal'!M23,"")</f>
        <v>645</v>
      </c>
      <c r="N280" s="8">
        <f>IF('Møre og Romsdal'!N23&gt;0,'Møre og Romsdal'!N23,"")</f>
        <v>820</v>
      </c>
      <c r="O280" s="8">
        <f t="shared" si="5"/>
        <v>4317.19</v>
      </c>
    </row>
    <row r="281" spans="1:15" ht="12.75">
      <c r="A281" s="4">
        <v>1539</v>
      </c>
      <c r="B281" s="5" t="s">
        <v>273</v>
      </c>
      <c r="C281" s="20">
        <f>'Møre og Romsdal'!C24</f>
        <v>4931.16</v>
      </c>
      <c r="D281" s="8">
        <f>IF('Møre og Romsdal'!D24&gt;0,'Møre og Romsdal'!D24,"")</f>
      </c>
      <c r="E281" s="8">
        <f>IF('Møre og Romsdal'!E24&gt;0,'Møre og Romsdal'!E24,"")</f>
        <v>670</v>
      </c>
      <c r="F281" s="8">
        <f>IF('Møre og Romsdal'!F24&gt;0,'Møre og Romsdal'!F24,"")</f>
        <v>431</v>
      </c>
      <c r="G281" s="8">
        <f>IF('Møre og Romsdal'!G24&gt;0,'Møre og Romsdal'!G24,"")</f>
        <v>3508</v>
      </c>
      <c r="H281" s="8">
        <f>IF('Møre og Romsdal'!H24&gt;0,'Møre og Romsdal'!H24,"")</f>
        <v>322</v>
      </c>
      <c r="I281" s="8">
        <f>IF('Møre og Romsdal'!I24&gt;0,'Møre og Romsdal'!I24,"")</f>
      </c>
      <c r="J281" s="8">
        <f>IF('Møre og Romsdal'!J24&gt;0,'Møre og Romsdal'!J24,"")</f>
        <v>311</v>
      </c>
      <c r="K281" s="8">
        <f>IF('Møre og Romsdal'!K24&gt;0,'Møre og Romsdal'!K24,"")</f>
        <v>996</v>
      </c>
      <c r="L281" s="8">
        <f>IF('Møre og Romsdal'!L24&gt;0,'Møre og Romsdal'!L24,"")</f>
        <v>1900</v>
      </c>
      <c r="M281" s="8">
        <f>IF('Møre og Romsdal'!M24&gt;0,'Møre og Romsdal'!M24,"")</f>
        <v>1600</v>
      </c>
      <c r="N281" s="8">
        <f>IF('Møre og Romsdal'!N24&gt;0,'Møre og Romsdal'!N24,"")</f>
        <v>124</v>
      </c>
      <c r="O281" s="8">
        <f t="shared" si="5"/>
        <v>4931.16</v>
      </c>
    </row>
    <row r="282" spans="1:15" ht="12.75">
      <c r="A282" s="4">
        <v>1543</v>
      </c>
      <c r="B282" s="5" t="s">
        <v>274</v>
      </c>
      <c r="C282" s="20">
        <f>'Møre og Romsdal'!C25</f>
        <v>2053.92</v>
      </c>
      <c r="D282" s="8">
        <f>IF('Møre og Romsdal'!D25&gt;0,'Møre og Romsdal'!D25,"")</f>
      </c>
      <c r="E282" s="8">
        <f>IF('Møre og Romsdal'!E25&gt;0,'Møre og Romsdal'!E25,"")</f>
        <v>596</v>
      </c>
      <c r="F282" s="8">
        <f>IF('Møre og Romsdal'!F25&gt;0,'Møre og Romsdal'!F25,"")</f>
        <v>674</v>
      </c>
      <c r="G282" s="8">
        <f>IF('Møre og Romsdal'!G25&gt;0,'Møre og Romsdal'!G25,"")</f>
        <v>759</v>
      </c>
      <c r="H282" s="8">
        <f>IF('Møre og Romsdal'!H25&gt;0,'Møre og Romsdal'!H25,"")</f>
        <v>25</v>
      </c>
      <c r="I282" s="8">
        <f>IF('Møre og Romsdal'!I25&gt;0,'Møre og Romsdal'!I25,"")</f>
        <v>232</v>
      </c>
      <c r="J282" s="8">
        <f>IF('Møre og Romsdal'!J25&gt;0,'Møre og Romsdal'!J25,"")</f>
        <v>495</v>
      </c>
      <c r="K282" s="8">
        <f>IF('Møre og Romsdal'!K25&gt;0,'Møre og Romsdal'!K25,"")</f>
        <v>802</v>
      </c>
      <c r="L282" s="8">
        <f>IF('Møre og Romsdal'!L25&gt;0,'Møre og Romsdal'!L25,"")</f>
      </c>
      <c r="M282" s="8">
        <f>IF('Møre og Romsdal'!M25&gt;0,'Møre og Romsdal'!M25,"")</f>
        <v>340</v>
      </c>
      <c r="N282" s="8">
        <f>IF('Møre og Romsdal'!N25&gt;0,'Møre og Romsdal'!N25,"")</f>
        <v>185</v>
      </c>
      <c r="O282" s="8">
        <f t="shared" si="5"/>
        <v>2053.92</v>
      </c>
    </row>
    <row r="283" spans="1:15" ht="12.75">
      <c r="A283" s="4">
        <v>1545</v>
      </c>
      <c r="B283" s="5" t="s">
        <v>275</v>
      </c>
      <c r="C283" s="20">
        <f>'Møre og Romsdal'!C26</f>
        <v>1280.93</v>
      </c>
      <c r="D283" s="8">
        <f>IF('Møre og Romsdal'!D26&gt;0,'Møre og Romsdal'!D26,"")</f>
      </c>
      <c r="E283" s="8">
        <f>IF('Møre og Romsdal'!E26&gt;0,'Møre og Romsdal'!E26,"")</f>
        <v>558</v>
      </c>
      <c r="F283" s="8">
        <f>IF('Møre og Romsdal'!F26&gt;0,'Møre og Romsdal'!F26,"")</f>
        <v>417</v>
      </c>
      <c r="G283" s="8">
        <f>IF('Møre og Romsdal'!G26&gt;0,'Møre og Romsdal'!G26,"")</f>
        <v>306</v>
      </c>
      <c r="H283" s="8">
        <f>IF('Møre og Romsdal'!H26&gt;0,'Møre og Romsdal'!H26,"")</f>
      </c>
      <c r="I283" s="8">
        <f>IF('Møre og Romsdal'!I26&gt;0,'Møre og Romsdal'!I26,"")</f>
      </c>
      <c r="J283" s="8">
        <f>IF('Møre og Romsdal'!J26&gt;0,'Møre og Romsdal'!J26,"")</f>
        <v>42</v>
      </c>
      <c r="K283" s="8">
        <f>IF('Møre og Romsdal'!K26&gt;0,'Møre og Romsdal'!K26,"")</f>
      </c>
      <c r="L283" s="8">
        <f>IF('Møre og Romsdal'!L26&gt;0,'Møre og Romsdal'!L26,"")</f>
        <v>558</v>
      </c>
      <c r="M283" s="8">
        <f>IF('Møre og Romsdal'!M26&gt;0,'Møre og Romsdal'!M26,"")</f>
        <v>531</v>
      </c>
      <c r="N283" s="8">
        <f>IF('Møre og Romsdal'!N26&gt;0,'Møre og Romsdal'!N26,"")</f>
        <v>150</v>
      </c>
      <c r="O283" s="8">
        <f t="shared" si="5"/>
        <v>1280.93</v>
      </c>
    </row>
    <row r="284" spans="1:15" ht="12.75">
      <c r="A284" s="4">
        <v>1546</v>
      </c>
      <c r="B284" s="5" t="s">
        <v>276</v>
      </c>
      <c r="C284" s="20">
        <f>'Møre og Romsdal'!C27</f>
        <v>861.56</v>
      </c>
      <c r="D284" s="8">
        <f>IF('Møre og Romsdal'!D27&gt;0,'Møre og Romsdal'!D27,"")</f>
        <v>862</v>
      </c>
      <c r="E284" s="8">
        <f>IF('Møre og Romsdal'!E27&gt;0,'Møre og Romsdal'!E27,"")</f>
      </c>
      <c r="F284" s="8">
        <f>IF('Møre og Romsdal'!F27&gt;0,'Møre og Romsdal'!F27,"")</f>
      </c>
      <c r="G284" s="8">
        <f>IF('Møre og Romsdal'!G27&gt;0,'Møre og Romsdal'!G27,"")</f>
      </c>
      <c r="H284" s="8">
        <f>IF('Møre og Romsdal'!H27&gt;0,'Møre og Romsdal'!H27,"")</f>
      </c>
      <c r="I284" s="8">
        <f>IF('Møre og Romsdal'!I27&gt;0,'Møre og Romsdal'!I27,"")</f>
      </c>
      <c r="J284" s="8">
        <f>IF('Møre og Romsdal'!J27&gt;0,'Møre og Romsdal'!J27,"")</f>
      </c>
      <c r="K284" s="8">
        <f>IF('Møre og Romsdal'!K27&gt;0,'Møre og Romsdal'!K27,"")</f>
      </c>
      <c r="L284" s="8">
        <f>IF('Møre og Romsdal'!L27&gt;0,'Møre og Romsdal'!L27,"")</f>
      </c>
      <c r="M284" s="8">
        <f>IF('Møre og Romsdal'!M27&gt;0,'Møre og Romsdal'!M27,"")</f>
      </c>
      <c r="N284" s="8">
        <f>IF('Møre og Romsdal'!N27&gt;0,'Møre og Romsdal'!N27,"")</f>
      </c>
      <c r="O284" s="8">
        <f t="shared" si="5"/>
        <v>861.56</v>
      </c>
    </row>
    <row r="285" spans="1:15" ht="12.75">
      <c r="A285" s="4">
        <v>1547</v>
      </c>
      <c r="B285" s="5" t="s">
        <v>277</v>
      </c>
      <c r="C285" s="20">
        <f>'Møre og Romsdal'!C28</f>
        <v>2121.69</v>
      </c>
      <c r="D285" s="8">
        <f>IF('Møre og Romsdal'!D28&gt;0,'Møre og Romsdal'!D28,"")</f>
      </c>
      <c r="E285" s="8">
        <f>IF('Møre og Romsdal'!E28&gt;0,'Møre og Romsdal'!E28,"")</f>
        <v>2122</v>
      </c>
      <c r="F285" s="8">
        <f>IF('Møre og Romsdal'!F28&gt;0,'Møre og Romsdal'!F28,"")</f>
      </c>
      <c r="G285" s="8">
        <f>IF('Møre og Romsdal'!G28&gt;0,'Møre og Romsdal'!G28,"")</f>
      </c>
      <c r="H285" s="8">
        <f>IF('Møre og Romsdal'!H28&gt;0,'Møre og Romsdal'!H28,"")</f>
      </c>
      <c r="I285" s="8">
        <f>IF('Møre og Romsdal'!I28&gt;0,'Møre og Romsdal'!I28,"")</f>
      </c>
      <c r="J285" s="8">
        <f>IF('Møre og Romsdal'!J28&gt;0,'Møre og Romsdal'!J28,"")</f>
        <v>300</v>
      </c>
      <c r="K285" s="8">
        <f>IF('Møre og Romsdal'!K28&gt;0,'Møre og Romsdal'!K28,"")</f>
        <v>1822</v>
      </c>
      <c r="L285" s="8">
        <f>IF('Møre og Romsdal'!L28&gt;0,'Møre og Romsdal'!L28,"")</f>
      </c>
      <c r="M285" s="8">
        <f>IF('Møre og Romsdal'!M28&gt;0,'Møre og Romsdal'!M28,"")</f>
      </c>
      <c r="N285" s="8">
        <f>IF('Møre og Romsdal'!N28&gt;0,'Møre og Romsdal'!N28,"")</f>
      </c>
      <c r="O285" s="8">
        <f t="shared" si="5"/>
        <v>2121.69</v>
      </c>
    </row>
    <row r="286" spans="1:15" ht="12.75">
      <c r="A286" s="4">
        <v>1548</v>
      </c>
      <c r="B286" s="5" t="s">
        <v>278</v>
      </c>
      <c r="C286" s="20">
        <f>'Møre og Romsdal'!C29</f>
        <v>6198</v>
      </c>
      <c r="D286" s="8">
        <f>IF('Møre og Romsdal'!D29&gt;0,'Møre og Romsdal'!D29,"")</f>
      </c>
      <c r="E286" s="8">
        <f>IF('Møre og Romsdal'!E29&gt;0,'Møre og Romsdal'!E29,"")</f>
        <v>1850</v>
      </c>
      <c r="F286" s="8">
        <f>IF('Møre og Romsdal'!F29&gt;0,'Møre og Romsdal'!F29,"")</f>
        <v>1955</v>
      </c>
      <c r="G286" s="8">
        <f>IF('Møre og Romsdal'!G29&gt;0,'Møre og Romsdal'!G29,"")</f>
        <v>2193</v>
      </c>
      <c r="H286" s="8">
        <f>IF('Møre og Romsdal'!H29&gt;0,'Møre og Romsdal'!H29,"")</f>
        <v>200</v>
      </c>
      <c r="I286" s="8">
        <f>IF('Møre og Romsdal'!I29&gt;0,'Møre og Romsdal'!I29,"")</f>
      </c>
      <c r="J286" s="8">
        <f>IF('Møre og Romsdal'!J29&gt;0,'Møre og Romsdal'!J29,"")</f>
        <v>3362</v>
      </c>
      <c r="K286" s="8">
        <f>IF('Møre og Romsdal'!K29&gt;0,'Møre og Romsdal'!K29,"")</f>
      </c>
      <c r="L286" s="8">
        <f>IF('Møre og Romsdal'!L29&gt;0,'Møre og Romsdal'!L29,"")</f>
        <v>381</v>
      </c>
      <c r="M286" s="8">
        <f>IF('Møre og Romsdal'!M29&gt;0,'Møre og Romsdal'!M29,"")</f>
        <v>250</v>
      </c>
      <c r="N286" s="8">
        <f>IF('Møre og Romsdal'!N29&gt;0,'Møre og Romsdal'!N29,"")</f>
        <v>2205</v>
      </c>
      <c r="O286" s="8">
        <f t="shared" si="5"/>
        <v>6198</v>
      </c>
    </row>
    <row r="287" spans="1:15" ht="12.75">
      <c r="A287" s="4">
        <v>1551</v>
      </c>
      <c r="B287" s="5" t="s">
        <v>279</v>
      </c>
      <c r="C287" s="20">
        <f>'Møre og Romsdal'!C30</f>
        <v>2245.83</v>
      </c>
      <c r="D287" s="8">
        <f>IF('Møre og Romsdal'!D30&gt;0,'Møre og Romsdal'!D30,"")</f>
        <v>319</v>
      </c>
      <c r="E287" s="8">
        <f>IF('Møre og Romsdal'!E30&gt;0,'Møre og Romsdal'!E30,"")</f>
        <v>90</v>
      </c>
      <c r="F287" s="8">
        <f>IF('Møre og Romsdal'!F30&gt;0,'Møre og Romsdal'!F30,"")</f>
        <v>800</v>
      </c>
      <c r="G287" s="8">
        <f>IF('Møre og Romsdal'!G30&gt;0,'Møre og Romsdal'!G30,"")</f>
        <v>900</v>
      </c>
      <c r="H287" s="8">
        <f>IF('Møre og Romsdal'!H30&gt;0,'Møre og Romsdal'!H30,"")</f>
        <v>137</v>
      </c>
      <c r="I287" s="8">
        <f>IF('Møre og Romsdal'!I30&gt;0,'Møre og Romsdal'!I30,"")</f>
        <v>137</v>
      </c>
      <c r="J287" s="8">
        <f>IF('Møre og Romsdal'!J30&gt;0,'Møre og Romsdal'!J30,"")</f>
        <v>60</v>
      </c>
      <c r="K287" s="8">
        <f>IF('Møre og Romsdal'!K30&gt;0,'Møre og Romsdal'!K30,"")</f>
        <v>330</v>
      </c>
      <c r="L287" s="8">
        <f>IF('Møre og Romsdal'!L30&gt;0,'Møre og Romsdal'!L30,"")</f>
      </c>
      <c r="M287" s="8">
        <f>IF('Møre og Romsdal'!M30&gt;0,'Møre og Romsdal'!M30,"")</f>
      </c>
      <c r="N287" s="8">
        <f>IF('Møre og Romsdal'!N30&gt;0,'Møre og Romsdal'!N30,"")</f>
        <v>1400</v>
      </c>
      <c r="O287" s="8">
        <f aca="true" t="shared" si="6" ref="O287:O350">IF(SUM(D287:H287)&gt;0,C287,"")</f>
        <v>2245.83</v>
      </c>
    </row>
    <row r="288" spans="1:15" ht="12.75">
      <c r="A288" s="4">
        <v>1554</v>
      </c>
      <c r="B288" s="5" t="s">
        <v>280</v>
      </c>
      <c r="C288" s="20">
        <f>'Møre og Romsdal'!C31</f>
        <v>3631.44</v>
      </c>
      <c r="D288" s="8">
        <f>IF('Møre og Romsdal'!D31&gt;0,'Møre og Romsdal'!D31,"")</f>
        <v>31</v>
      </c>
      <c r="E288" s="8">
        <f>IF('Møre og Romsdal'!E31&gt;0,'Møre og Romsdal'!E31,"")</f>
        <v>2750</v>
      </c>
      <c r="F288" s="8">
        <f>IF('Møre og Romsdal'!F31&gt;0,'Møre og Romsdal'!F31,"")</f>
        <v>850</v>
      </c>
      <c r="G288" s="8">
        <f>IF('Møre og Romsdal'!G31&gt;0,'Møre og Romsdal'!G31,"")</f>
      </c>
      <c r="H288" s="8">
        <f>IF('Møre og Romsdal'!H31&gt;0,'Møre og Romsdal'!H31,"")</f>
      </c>
      <c r="I288" s="8">
        <f>IF('Møre og Romsdal'!I31&gt;0,'Møre og Romsdal'!I31,"")</f>
      </c>
      <c r="J288" s="8">
        <f>IF('Møre og Romsdal'!J31&gt;0,'Møre og Romsdal'!J31,"")</f>
        <v>1450</v>
      </c>
      <c r="K288" s="8">
        <f>IF('Møre og Romsdal'!K31&gt;0,'Møre og Romsdal'!K31,"")</f>
        <v>1150</v>
      </c>
      <c r="L288" s="8">
        <f>IF('Møre og Romsdal'!L31&gt;0,'Møre og Romsdal'!L31,"")</f>
        <v>850</v>
      </c>
      <c r="M288" s="8">
        <f>IF('Møre og Romsdal'!M31&gt;0,'Møre og Romsdal'!M31,"")</f>
      </c>
      <c r="N288" s="8">
        <f>IF('Møre og Romsdal'!N31&gt;0,'Møre og Romsdal'!N31,"")</f>
        <v>150</v>
      </c>
      <c r="O288" s="8">
        <f t="shared" si="6"/>
        <v>3631.44</v>
      </c>
    </row>
    <row r="289" spans="1:15" ht="12.75">
      <c r="A289" s="4">
        <v>1557</v>
      </c>
      <c r="B289" s="5" t="s">
        <v>281</v>
      </c>
      <c r="C289" s="20">
        <f>'Møre og Romsdal'!C32</f>
        <v>1762.71</v>
      </c>
      <c r="D289" s="8">
        <f>IF('Møre og Romsdal'!D32&gt;0,'Møre og Romsdal'!D32,"")</f>
      </c>
      <c r="E289" s="8">
        <f>IF('Møre og Romsdal'!E32&gt;0,'Møre og Romsdal'!E32,"")</f>
      </c>
      <c r="F289" s="8">
        <f>IF('Møre og Romsdal'!F32&gt;0,'Møre og Romsdal'!F32,"")</f>
        <v>1763</v>
      </c>
      <c r="G289" s="8">
        <f>IF('Møre og Romsdal'!G32&gt;0,'Møre og Romsdal'!G32,"")</f>
      </c>
      <c r="H289" s="8">
        <f>IF('Møre og Romsdal'!H32&gt;0,'Møre og Romsdal'!H32,"")</f>
      </c>
      <c r="I289" s="8">
        <f>IF('Møre og Romsdal'!I32&gt;0,'Møre og Romsdal'!I32,"")</f>
      </c>
      <c r="J289" s="8">
        <f>IF('Møre og Romsdal'!J32&gt;0,'Møre og Romsdal'!J32,"")</f>
      </c>
      <c r="K289" s="8">
        <f>IF('Møre og Romsdal'!K32&gt;0,'Møre og Romsdal'!K32,"")</f>
      </c>
      <c r="L289" s="8">
        <f>IF('Møre og Romsdal'!L32&gt;0,'Møre og Romsdal'!L32,"")</f>
      </c>
      <c r="M289" s="8">
        <f>IF('Møre og Romsdal'!M32&gt;0,'Møre og Romsdal'!M32,"")</f>
      </c>
      <c r="N289" s="8">
        <f>IF('Møre og Romsdal'!N32&gt;0,'Møre og Romsdal'!N32,"")</f>
        <v>1763</v>
      </c>
      <c r="O289" s="8">
        <f t="shared" si="6"/>
        <v>1762.71</v>
      </c>
    </row>
    <row r="290" spans="1:15" ht="12.75">
      <c r="A290" s="4">
        <v>1560</v>
      </c>
      <c r="B290" s="5" t="s">
        <v>282</v>
      </c>
      <c r="C290" s="20">
        <f>'Møre og Romsdal'!C33</f>
        <v>2057.95</v>
      </c>
      <c r="D290" s="8">
        <f>IF('Møre og Romsdal'!D33&gt;0,'Møre og Romsdal'!D33,"")</f>
      </c>
      <c r="E290" s="8">
        <f>IF('Møre og Romsdal'!E33&gt;0,'Møre og Romsdal'!E33,"")</f>
        <v>530</v>
      </c>
      <c r="F290" s="8">
        <f>IF('Møre og Romsdal'!F33&gt;0,'Møre og Romsdal'!F33,"")</f>
        <v>905</v>
      </c>
      <c r="G290" s="8">
        <f>IF('Møre og Romsdal'!G33&gt;0,'Møre og Romsdal'!G33,"")</f>
        <v>431</v>
      </c>
      <c r="H290" s="8">
        <f>IF('Møre og Romsdal'!H33&gt;0,'Møre og Romsdal'!H33,"")</f>
        <v>169</v>
      </c>
      <c r="I290" s="8">
        <f>IF('Møre og Romsdal'!I33&gt;0,'Møre og Romsdal'!I33,"")</f>
        <v>286</v>
      </c>
      <c r="J290" s="8">
        <f>IF('Møre og Romsdal'!J33&gt;0,'Møre og Romsdal'!J33,"")</f>
        <v>219</v>
      </c>
      <c r="K290" s="8">
        <f>IF('Møre og Romsdal'!K33&gt;0,'Møre og Romsdal'!K33,"")</f>
        <v>165</v>
      </c>
      <c r="L290" s="8">
        <f>IF('Møre og Romsdal'!L33&gt;0,'Møre og Romsdal'!L33,"")</f>
        <v>200</v>
      </c>
      <c r="M290" s="8">
        <f>IF('Møre og Romsdal'!M33&gt;0,'Møre og Romsdal'!M33,"")</f>
        <v>150</v>
      </c>
      <c r="N290" s="8">
        <f>IF('Møre og Romsdal'!N33&gt;0,'Møre og Romsdal'!N33,"")</f>
        <v>1015</v>
      </c>
      <c r="O290" s="8">
        <f t="shared" si="6"/>
        <v>2057.95</v>
      </c>
    </row>
    <row r="291" spans="1:15" ht="12.75">
      <c r="A291" s="4">
        <v>1563</v>
      </c>
      <c r="B291" s="5" t="s">
        <v>283</v>
      </c>
      <c r="C291" s="20">
        <f>'Møre og Romsdal'!C34</f>
        <v>4943.91</v>
      </c>
      <c r="D291" s="8">
        <f>IF('Møre og Romsdal'!D34&gt;0,'Møre og Romsdal'!D34,"")</f>
      </c>
      <c r="E291" s="8">
        <f>IF('Møre og Romsdal'!E34&gt;0,'Møre og Romsdal'!E34,"")</f>
        <v>44</v>
      </c>
      <c r="F291" s="8">
        <f>IF('Møre og Romsdal'!F34&gt;0,'Møre og Romsdal'!F34,"")</f>
        <v>1600</v>
      </c>
      <c r="G291" s="8">
        <f>IF('Møre og Romsdal'!G34&gt;0,'Møre og Romsdal'!G34,"")</f>
        <v>3300</v>
      </c>
      <c r="H291" s="8">
        <f>IF('Møre og Romsdal'!H34&gt;0,'Møre og Romsdal'!H34,"")</f>
      </c>
      <c r="I291" s="8">
        <f>IF('Møre og Romsdal'!I34&gt;0,'Møre og Romsdal'!I34,"")</f>
        <v>300</v>
      </c>
      <c r="J291" s="8">
        <f>IF('Møre og Romsdal'!J34&gt;0,'Møre og Romsdal'!J34,"")</f>
        <v>2544</v>
      </c>
      <c r="K291" s="8">
        <f>IF('Møre og Romsdal'!K34&gt;0,'Møre og Romsdal'!K34,"")</f>
        <v>300</v>
      </c>
      <c r="L291" s="8">
        <f>IF('Møre og Romsdal'!L34&gt;0,'Møre og Romsdal'!L34,"")</f>
      </c>
      <c r="M291" s="8">
        <f>IF('Møre og Romsdal'!M34&gt;0,'Møre og Romsdal'!M34,"")</f>
        <v>1300</v>
      </c>
      <c r="N291" s="8">
        <f>IF('Møre og Romsdal'!N34&gt;0,'Møre og Romsdal'!N34,"")</f>
        <v>500</v>
      </c>
      <c r="O291" s="8">
        <f t="shared" si="6"/>
        <v>4943.91</v>
      </c>
    </row>
    <row r="292" spans="1:15" ht="12.75">
      <c r="A292" s="4">
        <v>1566</v>
      </c>
      <c r="B292" s="5" t="s">
        <v>284</v>
      </c>
      <c r="C292" s="20">
        <f>'Møre og Romsdal'!C35</f>
        <v>4032.69</v>
      </c>
      <c r="D292" s="8">
        <f>IF('Møre og Romsdal'!D35&gt;0,'Møre og Romsdal'!D35,"")</f>
      </c>
      <c r="E292" s="8">
        <f>IF('Møre og Romsdal'!E35&gt;0,'Møre og Romsdal'!E35,"")</f>
      </c>
      <c r="F292" s="8">
        <f>IF('Møre og Romsdal'!F35&gt;0,'Møre og Romsdal'!F35,"")</f>
        <v>3033</v>
      </c>
      <c r="G292" s="8">
        <f>IF('Møre og Romsdal'!G35&gt;0,'Møre og Romsdal'!G35,"")</f>
        <v>400</v>
      </c>
      <c r="H292" s="8">
        <f>IF('Møre og Romsdal'!H35&gt;0,'Møre og Romsdal'!H35,"")</f>
        <v>600</v>
      </c>
      <c r="I292" s="8">
        <f>IF('Møre og Romsdal'!I35&gt;0,'Møre og Romsdal'!I35,"")</f>
      </c>
      <c r="J292" s="8">
        <f>IF('Møre og Romsdal'!J35&gt;0,'Møre og Romsdal'!J35,"")</f>
        <v>3033</v>
      </c>
      <c r="K292" s="8">
        <f>IF('Møre og Romsdal'!K35&gt;0,'Møre og Romsdal'!K35,"")</f>
      </c>
      <c r="L292" s="8">
        <f>IF('Møre og Romsdal'!L35&gt;0,'Møre og Romsdal'!L35,"")</f>
        <v>1000</v>
      </c>
      <c r="M292" s="8">
        <f>IF('Møre og Romsdal'!M35&gt;0,'Møre og Romsdal'!M35,"")</f>
      </c>
      <c r="N292" s="8">
        <f>IF('Møre og Romsdal'!N35&gt;0,'Møre og Romsdal'!N35,"")</f>
      </c>
      <c r="O292" s="8">
        <f t="shared" si="6"/>
        <v>4032.69</v>
      </c>
    </row>
    <row r="293" spans="1:15" ht="12.75">
      <c r="A293" s="4">
        <v>1567</v>
      </c>
      <c r="B293" s="5" t="s">
        <v>285</v>
      </c>
      <c r="C293" s="20">
        <f>'Møre og Romsdal'!C36</f>
        <v>1366.82</v>
      </c>
      <c r="D293" s="8">
        <f>IF('Møre og Romsdal'!D36&gt;0,'Møre og Romsdal'!D36,"")</f>
      </c>
      <c r="E293" s="8">
        <f>IF('Møre og Romsdal'!E36&gt;0,'Møre og Romsdal'!E36,"")</f>
      </c>
      <c r="F293" s="8">
        <f>IF('Møre og Romsdal'!F36&gt;0,'Møre og Romsdal'!F36,"")</f>
        <v>1367</v>
      </c>
      <c r="G293" s="8">
        <f>IF('Møre og Romsdal'!G36&gt;0,'Møre og Romsdal'!G36,"")</f>
      </c>
      <c r="H293" s="8">
        <f>IF('Møre og Romsdal'!H36&gt;0,'Møre og Romsdal'!H36,"")</f>
      </c>
      <c r="I293" s="8">
        <f>IF('Møre og Romsdal'!I36&gt;0,'Møre og Romsdal'!I36,"")</f>
      </c>
      <c r="J293" s="8">
        <f>IF('Møre og Romsdal'!J36&gt;0,'Møre og Romsdal'!J36,"")</f>
        <v>1367</v>
      </c>
      <c r="K293" s="8">
        <f>IF('Møre og Romsdal'!K36&gt;0,'Møre og Romsdal'!K36,"")</f>
      </c>
      <c r="L293" s="8">
        <f>IF('Møre og Romsdal'!L36&gt;0,'Møre og Romsdal'!L36,"")</f>
      </c>
      <c r="M293" s="8">
        <f>IF('Møre og Romsdal'!M36&gt;0,'Møre og Romsdal'!M36,"")</f>
      </c>
      <c r="N293" s="8">
        <f>IF('Møre og Romsdal'!N36&gt;0,'Møre og Romsdal'!N36,"")</f>
      </c>
      <c r="O293" s="8">
        <f t="shared" si="6"/>
        <v>1366.82</v>
      </c>
    </row>
    <row r="294" spans="1:15" ht="12.75">
      <c r="A294" s="4">
        <v>1571</v>
      </c>
      <c r="B294" s="5" t="s">
        <v>286</v>
      </c>
      <c r="C294" s="20">
        <f>'Møre og Romsdal'!C37</f>
        <v>1119.22</v>
      </c>
      <c r="D294" s="8">
        <f>IF('Møre og Romsdal'!D37&gt;0,'Møre og Romsdal'!D37,"")</f>
      </c>
      <c r="E294" s="8">
        <f>IF('Møre og Romsdal'!E37&gt;0,'Møre og Romsdal'!E37,"")</f>
        <v>1450</v>
      </c>
      <c r="F294" s="8">
        <f>IF('Møre og Romsdal'!F37&gt;0,'Møre og Romsdal'!F37,"")</f>
        <v>100</v>
      </c>
      <c r="G294" s="8">
        <f>IF('Møre og Romsdal'!G37&gt;0,'Møre og Romsdal'!G37,"")</f>
      </c>
      <c r="H294" s="8">
        <f>IF('Møre og Romsdal'!H37&gt;0,'Møre og Romsdal'!H37,"")</f>
      </c>
      <c r="I294" s="8">
        <f>IF('Møre og Romsdal'!I37&gt;0,'Møre og Romsdal'!I37,"")</f>
      </c>
      <c r="J294" s="8">
        <f>IF('Møre og Romsdal'!J37&gt;0,'Møre og Romsdal'!J37,"")</f>
      </c>
      <c r="K294" s="8">
        <f>IF('Møre og Romsdal'!K37&gt;0,'Møre og Romsdal'!K37,"")</f>
        <v>450</v>
      </c>
      <c r="L294" s="8">
        <f>IF('Møre og Romsdal'!L37&gt;0,'Møre og Romsdal'!L37,"")</f>
        <v>400</v>
      </c>
      <c r="M294" s="8">
        <f>IF('Møre og Romsdal'!M37&gt;0,'Møre og Romsdal'!M37,"")</f>
        <v>100</v>
      </c>
      <c r="N294" s="8">
        <f>IF('Møre og Romsdal'!N37&gt;0,'Møre og Romsdal'!N37,"")</f>
        <v>600</v>
      </c>
      <c r="O294" s="8">
        <f t="shared" si="6"/>
        <v>1119.22</v>
      </c>
    </row>
    <row r="295" spans="1:15" ht="12.75">
      <c r="A295" s="4">
        <v>1573</v>
      </c>
      <c r="B295" s="5" t="s">
        <v>287</v>
      </c>
      <c r="C295" s="20">
        <f>'Møre og Romsdal'!C38</f>
        <v>1426.54</v>
      </c>
      <c r="D295" s="8">
        <f>IF('Møre og Romsdal'!D38&gt;0,'Møre og Romsdal'!D38,"")</f>
      </c>
      <c r="E295" s="8">
        <f>IF('Møre og Romsdal'!E38&gt;0,'Møre og Romsdal'!E38,"")</f>
        <v>300</v>
      </c>
      <c r="F295" s="8">
        <f>IF('Møre og Romsdal'!F38&gt;0,'Møre og Romsdal'!F38,"")</f>
      </c>
      <c r="G295" s="8">
        <f>IF('Møre og Romsdal'!G38&gt;0,'Møre og Romsdal'!G38,"")</f>
        <v>1127</v>
      </c>
      <c r="H295" s="8">
        <f>IF('Møre og Romsdal'!H38&gt;0,'Møre og Romsdal'!H38,"")</f>
      </c>
      <c r="I295" s="8">
        <f>IF('Møre og Romsdal'!I38&gt;0,'Møre og Romsdal'!I38,"")</f>
      </c>
      <c r="J295" s="8">
        <f>IF('Møre og Romsdal'!J38&gt;0,'Møre og Romsdal'!J38,"")</f>
        <v>300</v>
      </c>
      <c r="K295" s="8">
        <f>IF('Møre og Romsdal'!K38&gt;0,'Møre og Romsdal'!K38,"")</f>
        <v>427</v>
      </c>
      <c r="L295" s="8">
        <f>IF('Møre og Romsdal'!L38&gt;0,'Møre og Romsdal'!L38,"")</f>
        <v>700</v>
      </c>
      <c r="M295" s="8">
        <f>IF('Møre og Romsdal'!M38&gt;0,'Møre og Romsdal'!M38,"")</f>
      </c>
      <c r="N295" s="8">
        <f>IF('Møre og Romsdal'!N38&gt;0,'Møre og Romsdal'!N38,"")</f>
      </c>
      <c r="O295" s="8">
        <f t="shared" si="6"/>
        <v>1426.54</v>
      </c>
    </row>
    <row r="296" spans="1:15" ht="12.75">
      <c r="A296" s="4">
        <v>1576</v>
      </c>
      <c r="B296" s="5" t="s">
        <v>288</v>
      </c>
      <c r="C296" s="20">
        <f>'Møre og Romsdal'!C39</f>
        <v>2355.87</v>
      </c>
      <c r="D296" s="8">
        <f>IF('Møre og Romsdal'!D39&gt;0,'Møre og Romsdal'!D39,"")</f>
        <v>94</v>
      </c>
      <c r="E296" s="8">
        <f>IF('Møre og Romsdal'!E39&gt;0,'Møre og Romsdal'!E39,"")</f>
        <v>1040</v>
      </c>
      <c r="F296" s="8">
        <f>IF('Møre og Romsdal'!F39&gt;0,'Møre og Romsdal'!F39,"")</f>
        <v>772</v>
      </c>
      <c r="G296" s="8">
        <f>IF('Møre og Romsdal'!G39&gt;0,'Møre og Romsdal'!G39,"")</f>
        <v>400</v>
      </c>
      <c r="H296" s="8">
        <f>IF('Møre og Romsdal'!H39&gt;0,'Møre og Romsdal'!H39,"")</f>
        <v>50</v>
      </c>
      <c r="I296" s="8">
        <f>IF('Møre og Romsdal'!I39&gt;0,'Møre og Romsdal'!I39,"")</f>
      </c>
      <c r="J296" s="8">
        <f>IF('Møre og Romsdal'!J39&gt;0,'Møre og Romsdal'!J39,"")</f>
      </c>
      <c r="K296" s="8">
        <f>IF('Møre og Romsdal'!K39&gt;0,'Møre og Romsdal'!K39,"")</f>
      </c>
      <c r="L296" s="8">
        <f>IF('Møre og Romsdal'!L39&gt;0,'Møre og Romsdal'!L39,"")</f>
      </c>
      <c r="M296" s="8">
        <f>IF('Møre og Romsdal'!M39&gt;0,'Møre og Romsdal'!M39,"")</f>
        <v>492</v>
      </c>
      <c r="N296" s="8">
        <f>IF('Møre og Romsdal'!N39&gt;0,'Møre og Romsdal'!N39,"")</f>
        <v>1770</v>
      </c>
      <c r="O296" s="8">
        <f t="shared" si="6"/>
        <v>2355.87</v>
      </c>
    </row>
    <row r="297" spans="1:15" ht="12.75">
      <c r="A297" s="4">
        <v>1601</v>
      </c>
      <c r="B297" s="5" t="s">
        <v>289</v>
      </c>
      <c r="C297" s="20">
        <f>'Sør-Trøndelag'!C4</f>
        <v>111865.93</v>
      </c>
      <c r="D297" s="8">
        <f>IF('Sør-Trøndelag'!D4&gt;0,'Sør-Trøndelag'!D4,"")</f>
      </c>
      <c r="E297" s="8">
        <f>IF('Sør-Trøndelag'!E4&gt;0,'Sør-Trøndelag'!E4,"")</f>
        <v>27030</v>
      </c>
      <c r="F297" s="8">
        <f>IF('Sør-Trøndelag'!F4&gt;0,'Sør-Trøndelag'!F4,"")</f>
        <v>10900</v>
      </c>
      <c r="G297" s="8">
        <f>IF('Sør-Trøndelag'!G4&gt;0,'Sør-Trøndelag'!G4,"")</f>
        <v>72800</v>
      </c>
      <c r="H297" s="8">
        <f>IF('Sør-Trøndelag'!H4&gt;0,'Sør-Trøndelag'!H4,"")</f>
        <v>1135</v>
      </c>
      <c r="I297" s="8">
        <f>IF('Sør-Trøndelag'!I4&gt;0,'Sør-Trøndelag'!I4,"")</f>
        <v>8285</v>
      </c>
      <c r="J297" s="8">
        <f>IF('Sør-Trøndelag'!J4&gt;0,'Sør-Trøndelag'!J4,"")</f>
        <v>71320</v>
      </c>
      <c r="K297" s="8">
        <f>IF('Sør-Trøndelag'!K4&gt;0,'Sør-Trøndelag'!K4,"")</f>
      </c>
      <c r="L297" s="8">
        <f>IF('Sør-Trøndelag'!L4&gt;0,'Sør-Trøndelag'!L4,"")</f>
      </c>
      <c r="M297" s="8">
        <f>IF('Sør-Trøndelag'!M4&gt;0,'Sør-Trøndelag'!M4,"")</f>
        <v>32260</v>
      </c>
      <c r="N297" s="8">
        <f>IF('Sør-Trøndelag'!N4&gt;0,'Sør-Trøndelag'!N4,"")</f>
      </c>
      <c r="O297" s="8">
        <f t="shared" si="6"/>
        <v>111865.93</v>
      </c>
    </row>
    <row r="298" spans="1:15" ht="12.75">
      <c r="A298" s="4">
        <v>1612</v>
      </c>
      <c r="B298" s="5" t="s">
        <v>290</v>
      </c>
      <c r="C298" s="20">
        <f>'Sør-Trøndelag'!C5</f>
        <v>2845.03</v>
      </c>
      <c r="D298" s="8">
        <f>IF('Sør-Trøndelag'!D5&gt;0,'Sør-Trøndelag'!D5,"")</f>
      </c>
      <c r="E298" s="8">
        <f>IF('Sør-Trøndelag'!E5&gt;0,'Sør-Trøndelag'!E5,"")</f>
        <v>2519</v>
      </c>
      <c r="F298" s="8">
        <f>IF('Sør-Trøndelag'!F5&gt;0,'Sør-Trøndelag'!F5,"")</f>
      </c>
      <c r="G298" s="8">
        <f>IF('Sør-Trøndelag'!G5&gt;0,'Sør-Trøndelag'!G5,"")</f>
        <v>326</v>
      </c>
      <c r="H298" s="8">
        <f>IF('Sør-Trøndelag'!H5&gt;0,'Sør-Trøndelag'!H5,"")</f>
      </c>
      <c r="I298" s="8">
        <f>IF('Sør-Trøndelag'!I5&gt;0,'Sør-Trøndelag'!I5,"")</f>
      </c>
      <c r="J298" s="8">
        <f>IF('Sør-Trøndelag'!J5&gt;0,'Sør-Trøndelag'!J5,"")</f>
      </c>
      <c r="K298" s="8">
        <f>IF('Sør-Trøndelag'!K5&gt;0,'Sør-Trøndelag'!K5,"")</f>
        <v>2000</v>
      </c>
      <c r="L298" s="8">
        <f>IF('Sør-Trøndelag'!L5&gt;0,'Sør-Trøndelag'!L5,"")</f>
      </c>
      <c r="M298" s="8">
        <f>IF('Sør-Trøndelag'!M5&gt;0,'Sør-Trøndelag'!M5,"")</f>
      </c>
      <c r="N298" s="8">
        <f>IF('Sør-Trøndelag'!N5&gt;0,'Sør-Trøndelag'!N5,"")</f>
        <v>845</v>
      </c>
      <c r="O298" s="8">
        <f t="shared" si="6"/>
        <v>2845.03</v>
      </c>
    </row>
    <row r="299" spans="1:15" ht="12.75">
      <c r="A299" s="4">
        <v>1613</v>
      </c>
      <c r="B299" s="5" t="s">
        <v>291</v>
      </c>
      <c r="C299" s="20">
        <f>'Sør-Trøndelag'!C6</f>
        <v>677.71</v>
      </c>
      <c r="D299" s="8">
        <f>IF('Sør-Trøndelag'!D6&gt;0,'Sør-Trøndelag'!D6,"")</f>
      </c>
      <c r="E299" s="8">
        <f>IF('Sør-Trøndelag'!E6&gt;0,'Sør-Trøndelag'!E6,"")</f>
        <v>678</v>
      </c>
      <c r="F299" s="8">
        <f>IF('Sør-Trøndelag'!F6&gt;0,'Sør-Trøndelag'!F6,"")</f>
      </c>
      <c r="G299" s="8">
        <f>IF('Sør-Trøndelag'!G6&gt;0,'Sør-Trøndelag'!G6,"")</f>
      </c>
      <c r="H299" s="8">
        <f>IF('Sør-Trøndelag'!H6&gt;0,'Sør-Trøndelag'!H6,"")</f>
      </c>
      <c r="I299" s="8">
        <f>IF('Sør-Trøndelag'!I6&gt;0,'Sør-Trøndelag'!I6,"")</f>
      </c>
      <c r="J299" s="8">
        <f>IF('Sør-Trøndelag'!J6&gt;0,'Sør-Trøndelag'!J6,"")</f>
        <v>678</v>
      </c>
      <c r="K299" s="8">
        <f>IF('Sør-Trøndelag'!K6&gt;0,'Sør-Trøndelag'!K6,"")</f>
      </c>
      <c r="L299" s="8">
        <f>IF('Sør-Trøndelag'!L6&gt;0,'Sør-Trøndelag'!L6,"")</f>
      </c>
      <c r="M299" s="8">
        <f>IF('Sør-Trøndelag'!M6&gt;0,'Sør-Trøndelag'!M6,"")</f>
      </c>
      <c r="N299" s="8">
        <f>IF('Sør-Trøndelag'!N6&gt;0,'Sør-Trøndelag'!N6,"")</f>
      </c>
      <c r="O299" s="8">
        <f t="shared" si="6"/>
        <v>677.71</v>
      </c>
    </row>
    <row r="300" spans="1:15" ht="12.75">
      <c r="A300" s="4">
        <v>1617</v>
      </c>
      <c r="B300" s="5" t="s">
        <v>292</v>
      </c>
      <c r="C300" s="20">
        <f>'Sør-Trøndelag'!C7</f>
        <v>2779.94</v>
      </c>
      <c r="D300" s="8">
        <f>IF('Sør-Trøndelag'!D7&gt;0,'Sør-Trøndelag'!D7,"")</f>
      </c>
      <c r="E300" s="8">
        <f>IF('Sør-Trøndelag'!E7&gt;0,'Sør-Trøndelag'!E7,"")</f>
        <v>1550</v>
      </c>
      <c r="F300" s="8">
        <f>IF('Sør-Trøndelag'!F7&gt;0,'Sør-Trøndelag'!F7,"")</f>
      </c>
      <c r="G300" s="8">
        <f>IF('Sør-Trøndelag'!G7&gt;0,'Sør-Trøndelag'!G7,"")</f>
        <v>1230</v>
      </c>
      <c r="H300" s="8">
        <f>IF('Sør-Trøndelag'!H7&gt;0,'Sør-Trøndelag'!H7,"")</f>
      </c>
      <c r="I300" s="8">
        <f>IF('Sør-Trøndelag'!I7&gt;0,'Sør-Trøndelag'!I7,"")</f>
        <v>1230</v>
      </c>
      <c r="J300" s="8">
        <f>IF('Sør-Trøndelag'!J7&gt;0,'Sør-Trøndelag'!J7,"")</f>
      </c>
      <c r="K300" s="8">
        <f>IF('Sør-Trøndelag'!K7&gt;0,'Sør-Trøndelag'!K7,"")</f>
      </c>
      <c r="L300" s="8">
        <f>IF('Sør-Trøndelag'!L7&gt;0,'Sør-Trøndelag'!L7,"")</f>
      </c>
      <c r="M300" s="8">
        <f>IF('Sør-Trøndelag'!M7&gt;0,'Sør-Trøndelag'!M7,"")</f>
      </c>
      <c r="N300" s="8">
        <f>IF('Sør-Trøndelag'!N7&gt;0,'Sør-Trøndelag'!N7,"")</f>
        <v>1550</v>
      </c>
      <c r="O300" s="8">
        <f t="shared" si="6"/>
        <v>2779.94</v>
      </c>
    </row>
    <row r="301" spans="1:15" ht="12.75">
      <c r="A301" s="4">
        <v>1620</v>
      </c>
      <c r="B301" s="5" t="s">
        <v>293</v>
      </c>
      <c r="C301" s="20">
        <f>'Sør-Trøndelag'!C8</f>
        <v>2778.6</v>
      </c>
      <c r="D301" s="8">
        <f>IF('Sør-Trøndelag'!D8&gt;0,'Sør-Trøndelag'!D8,"")</f>
      </c>
      <c r="E301" s="8">
        <f>IF('Sør-Trøndelag'!E8&gt;0,'Sør-Trøndelag'!E8,"")</f>
      </c>
      <c r="F301" s="8">
        <f>IF('Sør-Trøndelag'!F8&gt;0,'Sør-Trøndelag'!F8,"")</f>
        <v>2779</v>
      </c>
      <c r="G301" s="8">
        <f>IF('Sør-Trøndelag'!G8&gt;0,'Sør-Trøndelag'!G8,"")</f>
      </c>
      <c r="H301" s="8">
        <f>IF('Sør-Trøndelag'!H8&gt;0,'Sør-Trøndelag'!H8,"")</f>
      </c>
      <c r="I301" s="8">
        <f>IF('Sør-Trøndelag'!I8&gt;0,'Sør-Trøndelag'!I8,"")</f>
      </c>
      <c r="J301" s="8">
        <f>IF('Sør-Trøndelag'!J8&gt;0,'Sør-Trøndelag'!J8,"")</f>
        <v>779</v>
      </c>
      <c r="K301" s="8">
        <f>IF('Sør-Trøndelag'!K8&gt;0,'Sør-Trøndelag'!K8,"")</f>
        <v>2000</v>
      </c>
      <c r="L301" s="8">
        <f>IF('Sør-Trøndelag'!L8&gt;0,'Sør-Trøndelag'!L8,"")</f>
      </c>
      <c r="M301" s="8">
        <f>IF('Sør-Trøndelag'!M8&gt;0,'Sør-Trøndelag'!M8,"")</f>
      </c>
      <c r="N301" s="8">
        <f>IF('Sør-Trøndelag'!N8&gt;0,'Sør-Trøndelag'!N8,"")</f>
      </c>
      <c r="O301" s="8">
        <f t="shared" si="6"/>
        <v>2778.6</v>
      </c>
    </row>
    <row r="302" spans="1:15" ht="12.75">
      <c r="A302" s="4">
        <v>1621</v>
      </c>
      <c r="B302" s="5" t="s">
        <v>294</v>
      </c>
      <c r="C302" s="20">
        <f>'Sør-Trøndelag'!C9</f>
        <v>3373.77</v>
      </c>
      <c r="D302" s="8">
        <f>IF('Sør-Trøndelag'!D9&gt;0,'Sør-Trøndelag'!D9,"")</f>
      </c>
      <c r="E302" s="8">
        <f>IF('Sør-Trøndelag'!E9&gt;0,'Sør-Trøndelag'!E9,"")</f>
        <v>600</v>
      </c>
      <c r="F302" s="8">
        <f>IF('Sør-Trøndelag'!F9&gt;0,'Sør-Trøndelag'!F9,"")</f>
        <v>1900</v>
      </c>
      <c r="G302" s="8">
        <f>IF('Sør-Trøndelag'!G9&gt;0,'Sør-Trøndelag'!G9,"")</f>
        <v>750</v>
      </c>
      <c r="H302" s="8">
        <f>IF('Sør-Trøndelag'!H9&gt;0,'Sør-Trøndelag'!H9,"")</f>
        <v>120</v>
      </c>
      <c r="I302" s="8">
        <f>IF('Sør-Trøndelag'!I9&gt;0,'Sør-Trøndelag'!I9,"")</f>
        <v>60</v>
      </c>
      <c r="J302" s="8">
        <f>IF('Sør-Trøndelag'!J9&gt;0,'Sør-Trøndelag'!J9,"")</f>
        <v>210</v>
      </c>
      <c r="K302" s="8">
        <f>IF('Sør-Trøndelag'!K9&gt;0,'Sør-Trøndelag'!K9,"")</f>
        <v>1900</v>
      </c>
      <c r="L302" s="8">
        <f>IF('Sør-Trøndelag'!L9&gt;0,'Sør-Trøndelag'!L9,"")</f>
      </c>
      <c r="M302" s="8">
        <f>IF('Sør-Trøndelag'!M9&gt;0,'Sør-Trøndelag'!M9,"")</f>
        <v>100</v>
      </c>
      <c r="N302" s="8">
        <f>IF('Sør-Trøndelag'!N9&gt;0,'Sør-Trøndelag'!N9,"")</f>
        <v>1100</v>
      </c>
      <c r="O302" s="8">
        <f t="shared" si="6"/>
        <v>3373.77</v>
      </c>
    </row>
    <row r="303" spans="1:15" ht="12.75">
      <c r="A303" s="4">
        <v>1622</v>
      </c>
      <c r="B303" s="5" t="s">
        <v>295</v>
      </c>
      <c r="C303" s="20">
        <f>'Sør-Trøndelag'!C10</f>
        <v>1162.17</v>
      </c>
      <c r="D303" s="8">
        <f>IF('Sør-Trøndelag'!D10&gt;0,'Sør-Trøndelag'!D10,"")</f>
      </c>
      <c r="E303" s="8">
        <f>IF('Sør-Trøndelag'!E10&gt;0,'Sør-Trøndelag'!E10,"")</f>
      </c>
      <c r="F303" s="8">
        <f>IF('Sør-Trøndelag'!F10&gt;0,'Sør-Trøndelag'!F10,"")</f>
      </c>
      <c r="G303" s="8">
        <f>IF('Sør-Trøndelag'!G10&gt;0,'Sør-Trøndelag'!G10,"")</f>
        <v>1000</v>
      </c>
      <c r="H303" s="8">
        <f>IF('Sør-Trøndelag'!H10&gt;0,'Sør-Trøndelag'!H10,"")</f>
        <v>162</v>
      </c>
      <c r="I303" s="8">
        <f>IF('Sør-Trøndelag'!I10&gt;0,'Sør-Trøndelag'!I10,"")</f>
      </c>
      <c r="J303" s="8">
        <f>IF('Sør-Trøndelag'!J10&gt;0,'Sør-Trøndelag'!J10,"")</f>
      </c>
      <c r="K303" s="8">
        <f>IF('Sør-Trøndelag'!K10&gt;0,'Sør-Trøndelag'!K10,"")</f>
        <v>1162</v>
      </c>
      <c r="L303" s="8">
        <f>IF('Sør-Trøndelag'!L10&gt;0,'Sør-Trøndelag'!L10,"")</f>
      </c>
      <c r="M303" s="8">
        <f>IF('Sør-Trøndelag'!M10&gt;0,'Sør-Trøndelag'!M10,"")</f>
      </c>
      <c r="N303" s="8">
        <f>IF('Sør-Trøndelag'!N10&gt;0,'Sør-Trøndelag'!N10,"")</f>
      </c>
      <c r="O303" s="8">
        <f t="shared" si="6"/>
        <v>1162.17</v>
      </c>
    </row>
    <row r="304" spans="1:15" ht="12.75">
      <c r="A304" s="4">
        <v>1624</v>
      </c>
      <c r="B304" s="5" t="s">
        <v>296</v>
      </c>
      <c r="C304" s="20">
        <f>'Sør-Trøndelag'!C11</f>
        <v>4287</v>
      </c>
      <c r="D304" s="8">
        <f>IF('Sør-Trøndelag'!D11&gt;0,'Sør-Trøndelag'!D11,"")</f>
      </c>
      <c r="E304" s="8">
        <f>IF('Sør-Trøndelag'!E11&gt;0,'Sør-Trøndelag'!E11,"")</f>
        <v>1000</v>
      </c>
      <c r="F304" s="8">
        <f>IF('Sør-Trøndelag'!F11&gt;0,'Sør-Trøndelag'!F11,"")</f>
        <v>1037</v>
      </c>
      <c r="G304" s="8">
        <f>IF('Sør-Trøndelag'!G11&gt;0,'Sør-Trøndelag'!G11,"")</f>
        <v>1000</v>
      </c>
      <c r="H304" s="8">
        <f>IF('Sør-Trøndelag'!H11&gt;0,'Sør-Trøndelag'!H11,"")</f>
        <v>1250</v>
      </c>
      <c r="I304" s="8">
        <f>IF('Sør-Trøndelag'!I11&gt;0,'Sør-Trøndelag'!I11,"")</f>
      </c>
      <c r="J304" s="8">
        <f>IF('Sør-Trøndelag'!J11&gt;0,'Sør-Trøndelag'!J11,"")</f>
        <v>1700</v>
      </c>
      <c r="K304" s="8">
        <f>IF('Sør-Trøndelag'!K11&gt;0,'Sør-Trøndelag'!K11,"")</f>
        <v>300</v>
      </c>
      <c r="L304" s="8">
        <f>IF('Sør-Trøndelag'!L11&gt;0,'Sør-Trøndelag'!L11,"")</f>
        <v>300</v>
      </c>
      <c r="M304" s="8">
        <f>IF('Sør-Trøndelag'!M11&gt;0,'Sør-Trøndelag'!M11,"")</f>
      </c>
      <c r="N304" s="8">
        <f>IF('Sør-Trøndelag'!N11&gt;0,'Sør-Trøndelag'!N11,"")</f>
        <v>1987</v>
      </c>
      <c r="O304" s="8">
        <f t="shared" si="6"/>
        <v>4287</v>
      </c>
    </row>
    <row r="305" spans="1:15" ht="12.75">
      <c r="A305" s="4">
        <v>1627</v>
      </c>
      <c r="B305" s="5" t="s">
        <v>297</v>
      </c>
      <c r="C305" s="20">
        <f>'Sør-Trøndelag'!C12</f>
        <v>3051.02</v>
      </c>
      <c r="D305" s="8">
        <f>IF('Sør-Trøndelag'!D12&gt;0,'Sør-Trøndelag'!D12,"")</f>
      </c>
      <c r="E305" s="8">
        <f>IF('Sør-Trøndelag'!E12&gt;0,'Sør-Trøndelag'!E12,"")</f>
      </c>
      <c r="F305" s="8">
        <f>IF('Sør-Trøndelag'!F12&gt;0,'Sør-Trøndelag'!F12,"")</f>
        <v>3051</v>
      </c>
      <c r="G305" s="8">
        <f>IF('Sør-Trøndelag'!G12&gt;0,'Sør-Trøndelag'!G12,"")</f>
      </c>
      <c r="H305" s="8">
        <f>IF('Sør-Trøndelag'!H12&gt;0,'Sør-Trøndelag'!H12,"")</f>
      </c>
      <c r="I305" s="8">
        <f>IF('Sør-Trøndelag'!I12&gt;0,'Sør-Trøndelag'!I12,"")</f>
      </c>
      <c r="J305" s="8">
        <f>IF('Sør-Trøndelag'!J12&gt;0,'Sør-Trøndelag'!J12,"")</f>
      </c>
      <c r="K305" s="8">
        <f>IF('Sør-Trøndelag'!K12&gt;0,'Sør-Trøndelag'!K12,"")</f>
      </c>
      <c r="L305" s="8">
        <f>IF('Sør-Trøndelag'!L12&gt;0,'Sør-Trøndelag'!L12,"")</f>
      </c>
      <c r="M305" s="8">
        <f>IF('Sør-Trøndelag'!M12&gt;0,'Sør-Trøndelag'!M12,"")</f>
      </c>
      <c r="N305" s="8">
        <f>IF('Sør-Trøndelag'!N12&gt;0,'Sør-Trøndelag'!N12,"")</f>
        <v>3051</v>
      </c>
      <c r="O305" s="8">
        <f t="shared" si="6"/>
        <v>3051.02</v>
      </c>
    </row>
    <row r="306" spans="1:15" ht="12.75">
      <c r="A306" s="4">
        <v>1630</v>
      </c>
      <c r="B306" s="5" t="s">
        <v>298</v>
      </c>
      <c r="C306" s="20">
        <f>'Sør-Trøndelag'!C13</f>
        <v>2185.44</v>
      </c>
      <c r="D306" s="8">
        <f>IF('Sør-Trøndelag'!D13&gt;0,'Sør-Trøndelag'!D13,"")</f>
      </c>
      <c r="E306" s="8">
        <f>IF('Sør-Trøndelag'!E13&gt;0,'Sør-Trøndelag'!E13,"")</f>
        <v>2185</v>
      </c>
      <c r="F306" s="8">
        <f>IF('Sør-Trøndelag'!F13&gt;0,'Sør-Trøndelag'!F13,"")</f>
      </c>
      <c r="G306" s="8">
        <f>IF('Sør-Trøndelag'!G13&gt;0,'Sør-Trøndelag'!G13,"")</f>
      </c>
      <c r="H306" s="8">
        <f>IF('Sør-Trøndelag'!H13&gt;0,'Sør-Trøndelag'!H13,"")</f>
      </c>
      <c r="I306" s="8">
        <f>IF('Sør-Trøndelag'!I13&gt;0,'Sør-Trøndelag'!I13,"")</f>
        <v>135</v>
      </c>
      <c r="J306" s="8">
        <f>IF('Sør-Trøndelag'!J13&gt;0,'Sør-Trøndelag'!J13,"")</f>
      </c>
      <c r="K306" s="8">
        <f>IF('Sør-Trøndelag'!K13&gt;0,'Sør-Trøndelag'!K13,"")</f>
        <v>1550</v>
      </c>
      <c r="L306" s="8">
        <f>IF('Sør-Trøndelag'!L13&gt;0,'Sør-Trøndelag'!L13,"")</f>
      </c>
      <c r="M306" s="8">
        <f>IF('Sør-Trøndelag'!M13&gt;0,'Sør-Trøndelag'!M13,"")</f>
        <v>135</v>
      </c>
      <c r="N306" s="8">
        <f>IF('Sør-Trøndelag'!N13&gt;0,'Sør-Trøndelag'!N13,"")</f>
        <v>365</v>
      </c>
      <c r="O306" s="8">
        <f t="shared" si="6"/>
        <v>2185.44</v>
      </c>
    </row>
    <row r="307" spans="1:15" ht="12.75">
      <c r="A307" s="4">
        <v>1632</v>
      </c>
      <c r="B307" s="5" t="s">
        <v>299</v>
      </c>
      <c r="C307" s="20">
        <f>'Sør-Trøndelag'!C14</f>
        <v>670.33</v>
      </c>
      <c r="D307" s="8">
        <f>IF('Sør-Trøndelag'!D14&gt;0,'Sør-Trøndelag'!D14,"")</f>
        <v>670</v>
      </c>
      <c r="E307" s="8">
        <f>IF('Sør-Trøndelag'!E14&gt;0,'Sør-Trøndelag'!E14,"")</f>
      </c>
      <c r="F307" s="8">
        <f>IF('Sør-Trøndelag'!F14&gt;0,'Sør-Trøndelag'!F14,"")</f>
      </c>
      <c r="G307" s="8">
        <f>IF('Sør-Trøndelag'!G14&gt;0,'Sør-Trøndelag'!G14,"")</f>
      </c>
      <c r="H307" s="8">
        <f>IF('Sør-Trøndelag'!H14&gt;0,'Sør-Trøndelag'!H14,"")</f>
      </c>
      <c r="I307" s="8">
        <f>IF('Sør-Trøndelag'!I14&gt;0,'Sør-Trøndelag'!I14,"")</f>
      </c>
      <c r="J307" s="8">
        <f>IF('Sør-Trøndelag'!J14&gt;0,'Sør-Trøndelag'!J14,"")</f>
      </c>
      <c r="K307" s="8">
        <f>IF('Sør-Trøndelag'!K14&gt;0,'Sør-Trøndelag'!K14,"")</f>
      </c>
      <c r="L307" s="8">
        <f>IF('Sør-Trøndelag'!L14&gt;0,'Sør-Trøndelag'!L14,"")</f>
      </c>
      <c r="M307" s="8">
        <f>IF('Sør-Trøndelag'!M14&gt;0,'Sør-Trøndelag'!M14,"")</f>
      </c>
      <c r="N307" s="8">
        <f>IF('Sør-Trøndelag'!N14&gt;0,'Sør-Trøndelag'!N14,"")</f>
      </c>
      <c r="O307" s="8">
        <f t="shared" si="6"/>
        <v>670.33</v>
      </c>
    </row>
    <row r="308" spans="1:15" ht="12.75">
      <c r="A308" s="4">
        <v>1633</v>
      </c>
      <c r="B308" s="5" t="s">
        <v>300</v>
      </c>
      <c r="C308" s="20">
        <f>'Sør-Trøndelag'!C15</f>
        <v>694.48</v>
      </c>
      <c r="D308" s="8">
        <f>IF('Sør-Trøndelag'!D15&gt;0,'Sør-Trøndelag'!D15,"")</f>
      </c>
      <c r="E308" s="8">
        <f>IF('Sør-Trøndelag'!E15&gt;0,'Sør-Trøndelag'!E15,"")</f>
        <v>494</v>
      </c>
      <c r="F308" s="8">
        <f>IF('Sør-Trøndelag'!F15&gt;0,'Sør-Trøndelag'!F15,"")</f>
      </c>
      <c r="G308" s="8">
        <f>IF('Sør-Trøndelag'!G15&gt;0,'Sør-Trøndelag'!G15,"")</f>
        <v>200</v>
      </c>
      <c r="H308" s="8">
        <f>IF('Sør-Trøndelag'!H15&gt;0,'Sør-Trøndelag'!H15,"")</f>
      </c>
      <c r="I308" s="8">
        <f>IF('Sør-Trøndelag'!I15&gt;0,'Sør-Trøndelag'!I15,"")</f>
      </c>
      <c r="J308" s="8">
        <f>IF('Sør-Trøndelag'!J15&gt;0,'Sør-Trøndelag'!J15,"")</f>
      </c>
      <c r="K308" s="8">
        <f>IF('Sør-Trøndelag'!K15&gt;0,'Sør-Trøndelag'!K15,"")</f>
      </c>
      <c r="L308" s="8">
        <f>IF('Sør-Trøndelag'!L15&gt;0,'Sør-Trøndelag'!L15,"")</f>
        <v>344</v>
      </c>
      <c r="M308" s="8">
        <f>IF('Sør-Trøndelag'!M15&gt;0,'Sør-Trøndelag'!M15,"")</f>
      </c>
      <c r="N308" s="8">
        <f>IF('Sør-Trøndelag'!N15&gt;0,'Sør-Trøndelag'!N15,"")</f>
        <v>350</v>
      </c>
      <c r="O308" s="8">
        <f t="shared" si="6"/>
        <v>694.48</v>
      </c>
    </row>
    <row r="309" spans="1:15" ht="12.75">
      <c r="A309" s="4">
        <v>1634</v>
      </c>
      <c r="B309" s="5" t="s">
        <v>301</v>
      </c>
      <c r="C309" s="20">
        <f>'Sør-Trøndelag'!C16</f>
        <v>4411.81</v>
      </c>
      <c r="D309" s="8">
        <f>IF('Sør-Trøndelag'!D16&gt;0,'Sør-Trøndelag'!D16,"")</f>
      </c>
      <c r="E309" s="8">
        <f>IF('Sør-Trøndelag'!E16&gt;0,'Sør-Trøndelag'!E16,"")</f>
        <v>80</v>
      </c>
      <c r="F309" s="8">
        <f>IF('Sør-Trøndelag'!F16&gt;0,'Sør-Trøndelag'!F16,"")</f>
        <v>2130</v>
      </c>
      <c r="G309" s="8">
        <f>IF('Sør-Trøndelag'!G16&gt;0,'Sør-Trøndelag'!G16,"")</f>
        <v>2002</v>
      </c>
      <c r="H309" s="8">
        <f>IF('Sør-Trøndelag'!H16&gt;0,'Sør-Trøndelag'!H16,"")</f>
        <v>200</v>
      </c>
      <c r="I309" s="8">
        <f>IF('Sør-Trøndelag'!I16&gt;0,'Sør-Trøndelag'!I16,"")</f>
        <v>100</v>
      </c>
      <c r="J309" s="8">
        <f>IF('Sør-Trøndelag'!J16&gt;0,'Sør-Trøndelag'!J16,"")</f>
      </c>
      <c r="K309" s="8">
        <f>IF('Sør-Trøndelag'!K16&gt;0,'Sør-Trøndelag'!K16,"")</f>
        <v>400</v>
      </c>
      <c r="L309" s="8">
        <f>IF('Sør-Trøndelag'!L16&gt;0,'Sør-Trøndelag'!L16,"")</f>
      </c>
      <c r="M309" s="8">
        <f>IF('Sør-Trøndelag'!M16&gt;0,'Sør-Trøndelag'!M16,"")</f>
        <v>630</v>
      </c>
      <c r="N309" s="8">
        <f>IF('Sør-Trøndelag'!N16&gt;0,'Sør-Trøndelag'!N16,"")</f>
        <v>3282</v>
      </c>
      <c r="O309" s="8">
        <f t="shared" si="6"/>
        <v>4411.81</v>
      </c>
    </row>
    <row r="310" spans="1:15" ht="12.75">
      <c r="A310" s="4">
        <v>1635</v>
      </c>
      <c r="B310" s="5" t="s">
        <v>302</v>
      </c>
      <c r="C310" s="20">
        <f>'Sør-Trøndelag'!C17</f>
        <v>1741.24</v>
      </c>
      <c r="D310" s="8">
        <f>IF('Sør-Trøndelag'!D17&gt;0,'Sør-Trøndelag'!D17,"")</f>
        <v>341</v>
      </c>
      <c r="E310" s="8">
        <f>IF('Sør-Trøndelag'!E17&gt;0,'Sør-Trøndelag'!E17,"")</f>
      </c>
      <c r="F310" s="8">
        <f>IF('Sør-Trøndelag'!F17&gt;0,'Sør-Trøndelag'!F17,"")</f>
      </c>
      <c r="G310" s="8">
        <f>IF('Sør-Trøndelag'!G17&gt;0,'Sør-Trøndelag'!G17,"")</f>
        <v>600</v>
      </c>
      <c r="H310" s="8">
        <f>IF('Sør-Trøndelag'!H17&gt;0,'Sør-Trøndelag'!H17,"")</f>
        <v>800</v>
      </c>
      <c r="I310" s="8">
        <f>IF('Sør-Trøndelag'!I17&gt;0,'Sør-Trøndelag'!I17,"")</f>
      </c>
      <c r="J310" s="8">
        <f>IF('Sør-Trøndelag'!J17&gt;0,'Sør-Trøndelag'!J17,"")</f>
        <v>550</v>
      </c>
      <c r="K310" s="8">
        <f>IF('Sør-Trøndelag'!K17&gt;0,'Sør-Trøndelag'!K17,"")</f>
        <v>300</v>
      </c>
      <c r="L310" s="8">
        <f>IF('Sør-Trøndelag'!L17&gt;0,'Sør-Trøndelag'!L17,"")</f>
        <v>450</v>
      </c>
      <c r="M310" s="8">
        <f>IF('Sør-Trøndelag'!M17&gt;0,'Sør-Trøndelag'!M17,"")</f>
      </c>
      <c r="N310" s="8">
        <f>IF('Sør-Trøndelag'!N17&gt;0,'Sør-Trøndelag'!N17,"")</f>
        <v>100</v>
      </c>
      <c r="O310" s="8">
        <f t="shared" si="6"/>
        <v>1741.24</v>
      </c>
    </row>
    <row r="311" spans="1:15" ht="12.75">
      <c r="A311" s="4">
        <v>1636</v>
      </c>
      <c r="B311" s="5" t="s">
        <v>303</v>
      </c>
      <c r="C311" s="20">
        <f>'Sør-Trøndelag'!C18</f>
        <v>2592.73</v>
      </c>
      <c r="D311" s="8">
        <f>IF('Sør-Trøndelag'!D18&gt;0,'Sør-Trøndelag'!D18,"")</f>
      </c>
      <c r="E311" s="8">
        <f>IF('Sør-Trøndelag'!E18&gt;0,'Sør-Trøndelag'!E18,"")</f>
        <v>800</v>
      </c>
      <c r="F311" s="8">
        <f>IF('Sør-Trøndelag'!F18&gt;0,'Sør-Trøndelag'!F18,"")</f>
      </c>
      <c r="G311" s="8">
        <f>IF('Sør-Trøndelag'!G18&gt;0,'Sør-Trøndelag'!G18,"")</f>
        <v>1793</v>
      </c>
      <c r="H311" s="8">
        <f>IF('Sør-Trøndelag'!H18&gt;0,'Sør-Trøndelag'!H18,"")</f>
      </c>
      <c r="I311" s="8">
        <f>IF('Sør-Trøndelag'!I18&gt;0,'Sør-Trøndelag'!I18,"")</f>
        <v>75</v>
      </c>
      <c r="J311" s="8">
        <f>IF('Sør-Trøndelag'!J18&gt;0,'Sør-Trøndelag'!J18,"")</f>
      </c>
      <c r="K311" s="8">
        <f>IF('Sør-Trøndelag'!K18&gt;0,'Sør-Trøndelag'!K18,"")</f>
        <v>750</v>
      </c>
      <c r="L311" s="8">
        <f>IF('Sør-Trøndelag'!L18&gt;0,'Sør-Trøndelag'!L18,"")</f>
        <v>1300</v>
      </c>
      <c r="M311" s="8">
        <f>IF('Sør-Trøndelag'!M18&gt;0,'Sør-Trøndelag'!M18,"")</f>
      </c>
      <c r="N311" s="8">
        <f>IF('Sør-Trøndelag'!N18&gt;0,'Sør-Trøndelag'!N18,"")</f>
        <v>450</v>
      </c>
      <c r="O311" s="8">
        <f t="shared" si="6"/>
        <v>2592.73</v>
      </c>
    </row>
    <row r="312" spans="1:15" ht="12.75">
      <c r="A312" s="4">
        <v>1638</v>
      </c>
      <c r="B312" s="5" t="s">
        <v>304</v>
      </c>
      <c r="C312" s="20">
        <f>'Sør-Trøndelag'!C19</f>
        <v>7448.07</v>
      </c>
      <c r="D312" s="8">
        <f>IF('Sør-Trøndelag'!D19&gt;0,'Sør-Trøndelag'!D19,"")</f>
      </c>
      <c r="E312" s="8">
        <f>IF('Sør-Trøndelag'!E19&gt;0,'Sør-Trøndelag'!E19,"")</f>
        <v>2929</v>
      </c>
      <c r="F312" s="8">
        <f>IF('Sør-Trøndelag'!F19&gt;0,'Sør-Trøndelag'!F19,"")</f>
        <v>2325</v>
      </c>
      <c r="G312" s="8">
        <f>IF('Sør-Trøndelag'!G19&gt;0,'Sør-Trøndelag'!G19,"")</f>
        <v>2054</v>
      </c>
      <c r="H312" s="8">
        <f>IF('Sør-Trøndelag'!H19&gt;0,'Sør-Trøndelag'!H19,"")</f>
        <v>150</v>
      </c>
      <c r="I312" s="8">
        <f>IF('Sør-Trøndelag'!I19&gt;0,'Sør-Trøndelag'!I19,"")</f>
      </c>
      <c r="J312" s="8">
        <f>IF('Sør-Trøndelag'!J19&gt;0,'Sør-Trøndelag'!J19,"")</f>
        <v>1899</v>
      </c>
      <c r="K312" s="8">
        <f>IF('Sør-Trøndelag'!K19&gt;0,'Sør-Trøndelag'!K19,"")</f>
        <v>2124</v>
      </c>
      <c r="L312" s="8">
        <f>IF('Sør-Trøndelag'!L19&gt;0,'Sør-Trøndelag'!L19,"")</f>
        <v>2265</v>
      </c>
      <c r="M312" s="8">
        <f>IF('Sør-Trøndelag'!M19&gt;0,'Sør-Trøndelag'!M19,"")</f>
      </c>
      <c r="N312" s="8">
        <f>IF('Sør-Trøndelag'!N19&gt;0,'Sør-Trøndelag'!N19,"")</f>
        <v>1170</v>
      </c>
      <c r="O312" s="8">
        <f t="shared" si="6"/>
        <v>7448.07</v>
      </c>
    </row>
    <row r="313" spans="1:15" ht="12.75">
      <c r="A313" s="4">
        <v>1640</v>
      </c>
      <c r="B313" s="5" t="s">
        <v>305</v>
      </c>
      <c r="C313" s="20">
        <f>'Sør-Trøndelag'!C20</f>
        <v>3740.14</v>
      </c>
      <c r="D313" s="8">
        <f>IF('Sør-Trøndelag'!D20&gt;0,'Sør-Trøndelag'!D20,"")</f>
      </c>
      <c r="E313" s="8">
        <f>IF('Sør-Trøndelag'!E20&gt;0,'Sør-Trøndelag'!E20,"")</f>
        <v>1240</v>
      </c>
      <c r="F313" s="8">
        <f>IF('Sør-Trøndelag'!F20&gt;0,'Sør-Trøndelag'!F20,"")</f>
        <v>800</v>
      </c>
      <c r="G313" s="8">
        <f>IF('Sør-Trøndelag'!G20&gt;0,'Sør-Trøndelag'!G20,"")</f>
        <v>1650</v>
      </c>
      <c r="H313" s="8">
        <f>IF('Sør-Trøndelag'!H20&gt;0,'Sør-Trøndelag'!H20,"")</f>
        <v>50</v>
      </c>
      <c r="I313" s="8">
        <f>IF('Sør-Trøndelag'!I20&gt;0,'Sør-Trøndelag'!I20,"")</f>
        <v>50</v>
      </c>
      <c r="J313" s="8">
        <f>IF('Sør-Trøndelag'!J20&gt;0,'Sør-Trøndelag'!J20,"")</f>
      </c>
      <c r="K313" s="8">
        <f>IF('Sør-Trøndelag'!K20&gt;0,'Sør-Trøndelag'!K20,"")</f>
        <v>450</v>
      </c>
      <c r="L313" s="8">
        <f>IF('Sør-Trøndelag'!L20&gt;0,'Sør-Trøndelag'!L20,"")</f>
        <v>1000</v>
      </c>
      <c r="M313" s="8">
        <f>IF('Sør-Trøndelag'!M20&gt;0,'Sør-Trøndelag'!M20,"")</f>
      </c>
      <c r="N313" s="8">
        <f>IF('Sør-Trøndelag'!N20&gt;0,'Sør-Trøndelag'!N20,"")</f>
        <v>2240</v>
      </c>
      <c r="O313" s="8">
        <f t="shared" si="6"/>
        <v>3740.14</v>
      </c>
    </row>
    <row r="314" spans="1:15" ht="12.75">
      <c r="A314" s="4">
        <v>1644</v>
      </c>
      <c r="B314" s="5" t="s">
        <v>306</v>
      </c>
      <c r="C314" s="20">
        <f>'Sør-Trøndelag'!C21</f>
        <v>1395</v>
      </c>
      <c r="D314" s="8">
        <f>IF('Sør-Trøndelag'!D21&gt;0,'Sør-Trøndelag'!D21,"")</f>
        <v>400</v>
      </c>
      <c r="E314" s="8">
        <f>IF('Sør-Trøndelag'!E21&gt;0,'Sør-Trøndelag'!E21,"")</f>
      </c>
      <c r="F314" s="8">
        <f>IF('Sør-Trøndelag'!F21&gt;0,'Sør-Trøndelag'!F21,"")</f>
      </c>
      <c r="G314" s="8">
        <f>IF('Sør-Trøndelag'!G21&gt;0,'Sør-Trøndelag'!G21,"")</f>
        <v>1000</v>
      </c>
      <c r="H314" s="8">
        <f>IF('Sør-Trøndelag'!H21&gt;0,'Sør-Trøndelag'!H21,"")</f>
      </c>
      <c r="I314" s="8">
        <f>IF('Sør-Trøndelag'!I21&gt;0,'Sør-Trøndelag'!I21,"")</f>
      </c>
      <c r="J314" s="8">
        <f>IF('Sør-Trøndelag'!J21&gt;0,'Sør-Trøndelag'!J21,"")</f>
      </c>
      <c r="K314" s="8">
        <f>IF('Sør-Trøndelag'!K21&gt;0,'Sør-Trøndelag'!K21,"")</f>
      </c>
      <c r="L314" s="8">
        <f>IF('Sør-Trøndelag'!L21&gt;0,'Sør-Trøndelag'!L21,"")</f>
      </c>
      <c r="M314" s="8">
        <f>IF('Sør-Trøndelag'!M21&gt;0,'Sør-Trøndelag'!M21,"")</f>
        <v>1000</v>
      </c>
      <c r="N314" s="8">
        <f>IF('Sør-Trøndelag'!N21&gt;0,'Sør-Trøndelag'!N21,"")</f>
        <v>400</v>
      </c>
      <c r="O314" s="8">
        <f t="shared" si="6"/>
        <v>1395</v>
      </c>
    </row>
    <row r="315" spans="1:15" ht="12.75">
      <c r="A315" s="4">
        <v>1648</v>
      </c>
      <c r="B315" s="5" t="s">
        <v>307</v>
      </c>
      <c r="C315" s="20">
        <f>'Sør-Trøndelag'!C22</f>
        <v>3972.97</v>
      </c>
      <c r="D315" s="8">
        <f>IF('Sør-Trøndelag'!D22&gt;0,'Sør-Trøndelag'!D22,"")</f>
      </c>
      <c r="E315" s="8">
        <f>IF('Sør-Trøndelag'!E22&gt;0,'Sør-Trøndelag'!E22,"")</f>
      </c>
      <c r="F315" s="8">
        <f>IF('Sør-Trøndelag'!F22&gt;0,'Sør-Trøndelag'!F22,"")</f>
        <v>2420</v>
      </c>
      <c r="G315" s="8">
        <f>IF('Sør-Trøndelag'!G22&gt;0,'Sør-Trøndelag'!G22,"")</f>
        <v>1553</v>
      </c>
      <c r="H315" s="8">
        <f>IF('Sør-Trøndelag'!H22&gt;0,'Sør-Trøndelag'!H22,"")</f>
      </c>
      <c r="I315" s="8">
        <f>IF('Sør-Trøndelag'!I22&gt;0,'Sør-Trøndelag'!I22,"")</f>
      </c>
      <c r="J315" s="8">
        <f>IF('Sør-Trøndelag'!J22&gt;0,'Sør-Trøndelag'!J22,"")</f>
        <v>2420</v>
      </c>
      <c r="K315" s="8">
        <f>IF('Sør-Trøndelag'!K22&gt;0,'Sør-Trøndelag'!K22,"")</f>
        <v>1000</v>
      </c>
      <c r="L315" s="8">
        <f>IF('Sør-Trøndelag'!L22&gt;0,'Sør-Trøndelag'!L22,"")</f>
        <v>553</v>
      </c>
      <c r="M315" s="8">
        <f>IF('Sør-Trøndelag'!M22&gt;0,'Sør-Trøndelag'!M22,"")</f>
      </c>
      <c r="N315" s="8">
        <f>IF('Sør-Trøndelag'!N22&gt;0,'Sør-Trøndelag'!N22,"")</f>
      </c>
      <c r="O315" s="8">
        <f t="shared" si="6"/>
        <v>3972.97</v>
      </c>
    </row>
    <row r="316" spans="1:15" ht="12.75">
      <c r="A316" s="4">
        <v>1653</v>
      </c>
      <c r="B316" s="5" t="s">
        <v>308</v>
      </c>
      <c r="C316" s="20">
        <f>'Sør-Trøndelag'!C23</f>
        <v>9750.26</v>
      </c>
      <c r="D316" s="8">
        <f>IF('Sør-Trøndelag'!D23&gt;0,'Sør-Trøndelag'!D23,"")</f>
      </c>
      <c r="E316" s="8">
        <f>IF('Sør-Trøndelag'!E23&gt;0,'Sør-Trøndelag'!E23,"")</f>
      </c>
      <c r="F316" s="8">
        <f>IF('Sør-Trøndelag'!F23&gt;0,'Sør-Trøndelag'!F23,"")</f>
        <v>8085</v>
      </c>
      <c r="G316" s="8">
        <f>IF('Sør-Trøndelag'!G23&gt;0,'Sør-Trøndelag'!G23,"")</f>
        <v>1665</v>
      </c>
      <c r="H316" s="8">
        <f>IF('Sør-Trøndelag'!H23&gt;0,'Sør-Trøndelag'!H23,"")</f>
      </c>
      <c r="I316" s="8">
        <f>IF('Sør-Trøndelag'!I23&gt;0,'Sør-Trøndelag'!I23,"")</f>
        <v>6000</v>
      </c>
      <c r="J316" s="8">
        <f>IF('Sør-Trøndelag'!J23&gt;0,'Sør-Trøndelag'!J23,"")</f>
        <v>2085</v>
      </c>
      <c r="K316" s="8">
        <f>IF('Sør-Trøndelag'!K23&gt;0,'Sør-Trøndelag'!K23,"")</f>
        <v>1330</v>
      </c>
      <c r="L316" s="8">
        <f>IF('Sør-Trøndelag'!L23&gt;0,'Sør-Trøndelag'!L23,"")</f>
      </c>
      <c r="M316" s="8">
        <f>IF('Sør-Trøndelag'!M23&gt;0,'Sør-Trøndelag'!M23,"")</f>
        <v>335</v>
      </c>
      <c r="N316" s="8">
        <f>IF('Sør-Trøndelag'!N23&gt;0,'Sør-Trøndelag'!N23,"")</f>
      </c>
      <c r="O316" s="8">
        <f t="shared" si="6"/>
        <v>9750.26</v>
      </c>
    </row>
    <row r="317" spans="1:15" ht="12.75">
      <c r="A317" s="4">
        <v>1657</v>
      </c>
      <c r="B317" s="5" t="s">
        <v>309</v>
      </c>
      <c r="C317" s="20">
        <f>'Sør-Trøndelag'!C24</f>
        <v>4277.61</v>
      </c>
      <c r="D317" s="8">
        <f>IF('Sør-Trøndelag'!D24&gt;0,'Sør-Trøndelag'!D24,"")</f>
      </c>
      <c r="E317" s="8">
        <f>IF('Sør-Trøndelag'!E24&gt;0,'Sør-Trøndelag'!E24,"")</f>
        <v>670</v>
      </c>
      <c r="F317" s="8">
        <f>IF('Sør-Trøndelag'!F24&gt;0,'Sør-Trøndelag'!F24,"")</f>
        <v>2658</v>
      </c>
      <c r="G317" s="8">
        <f>IF('Sør-Trøndelag'!G24&gt;0,'Sør-Trøndelag'!G24,"")</f>
        <v>950</v>
      </c>
      <c r="H317" s="8">
        <f>IF('Sør-Trøndelag'!H24&gt;0,'Sør-Trøndelag'!H24,"")</f>
      </c>
      <c r="I317" s="8">
        <f>IF('Sør-Trøndelag'!I24&gt;0,'Sør-Trøndelag'!I24,"")</f>
      </c>
      <c r="J317" s="8">
        <f>IF('Sør-Trøndelag'!J24&gt;0,'Sør-Trøndelag'!J24,"")</f>
        <v>2048</v>
      </c>
      <c r="K317" s="8">
        <f>IF('Sør-Trøndelag'!K24&gt;0,'Sør-Trøndelag'!K24,"")</f>
        <v>1100</v>
      </c>
      <c r="L317" s="8">
        <f>IF('Sør-Trøndelag'!L24&gt;0,'Sør-Trøndelag'!L24,"")</f>
        <v>300</v>
      </c>
      <c r="M317" s="8">
        <f>IF('Sør-Trøndelag'!M24&gt;0,'Sør-Trøndelag'!M24,"")</f>
        <v>700</v>
      </c>
      <c r="N317" s="8">
        <f>IF('Sør-Trøndelag'!N24&gt;0,'Sør-Trøndelag'!N24,"")</f>
        <v>130</v>
      </c>
      <c r="O317" s="8">
        <f t="shared" si="6"/>
        <v>4277.61</v>
      </c>
    </row>
    <row r="318" spans="1:15" ht="12.75">
      <c r="A318" s="4">
        <v>1662</v>
      </c>
      <c r="B318" s="5" t="s">
        <v>310</v>
      </c>
      <c r="C318" s="20">
        <f>'Sør-Trøndelag'!C25</f>
        <v>3750.87</v>
      </c>
      <c r="D318" s="8">
        <f>IF('Sør-Trøndelag'!D25&gt;0,'Sør-Trøndelag'!D25,"")</f>
      </c>
      <c r="E318" s="8">
        <f>IF('Sør-Trøndelag'!E25&gt;0,'Sør-Trøndelag'!E25,"")</f>
        <v>2751</v>
      </c>
      <c r="F318" s="8">
        <f>IF('Sør-Trøndelag'!F25&gt;0,'Sør-Trøndelag'!F25,"")</f>
        <v>1000</v>
      </c>
      <c r="G318" s="8">
        <f>IF('Sør-Trøndelag'!G25&gt;0,'Sør-Trøndelag'!G25,"")</f>
      </c>
      <c r="H318" s="8">
        <f>IF('Sør-Trøndelag'!H25&gt;0,'Sør-Trøndelag'!H25,"")</f>
      </c>
      <c r="I318" s="8">
        <f>IF('Sør-Trøndelag'!I25&gt;0,'Sør-Trøndelag'!I25,"")</f>
      </c>
      <c r="J318" s="8">
        <f>IF('Sør-Trøndelag'!J25&gt;0,'Sør-Trøndelag'!J25,"")</f>
        <v>2751</v>
      </c>
      <c r="K318" s="8">
        <f>IF('Sør-Trøndelag'!K25&gt;0,'Sør-Trøndelag'!K25,"")</f>
        <v>1000</v>
      </c>
      <c r="L318" s="8">
        <f>IF('Sør-Trøndelag'!L25&gt;0,'Sør-Trøndelag'!L25,"")</f>
      </c>
      <c r="M318" s="8">
        <f>IF('Sør-Trøndelag'!M25&gt;0,'Sør-Trøndelag'!M25,"")</f>
      </c>
      <c r="N318" s="8">
        <f>IF('Sør-Trøndelag'!N25&gt;0,'Sør-Trøndelag'!N25,"")</f>
      </c>
      <c r="O318" s="8">
        <f t="shared" si="6"/>
        <v>3750.87</v>
      </c>
    </row>
    <row r="319" spans="1:15" ht="12.75">
      <c r="A319" s="4">
        <v>1663</v>
      </c>
      <c r="B319" s="5" t="s">
        <v>311</v>
      </c>
      <c r="C319" s="20">
        <f>'Sør-Trøndelag'!C26</f>
        <v>8377.4</v>
      </c>
      <c r="D319" s="8">
        <f>IF('Sør-Trøndelag'!D26&gt;0,'Sør-Trøndelag'!D26,"")</f>
      </c>
      <c r="E319" s="8">
        <f>IF('Sør-Trøndelag'!E26&gt;0,'Sør-Trøndelag'!E26,"")</f>
      </c>
      <c r="F319" s="8">
        <f>IF('Sør-Trøndelag'!F26&gt;0,'Sør-Trøndelag'!F26,"")</f>
        <v>4300</v>
      </c>
      <c r="G319" s="8">
        <f>IF('Sør-Trøndelag'!G26&gt;0,'Sør-Trøndelag'!G26,"")</f>
        <v>4077</v>
      </c>
      <c r="H319" s="8">
        <f>IF('Sør-Trøndelag'!H26&gt;0,'Sør-Trøndelag'!H26,"")</f>
      </c>
      <c r="I319" s="8">
        <f>IF('Sør-Trøndelag'!I26&gt;0,'Sør-Trøndelag'!I26,"")</f>
        <v>200</v>
      </c>
      <c r="J319" s="8">
        <f>IF('Sør-Trøndelag'!J26&gt;0,'Sør-Trøndelag'!J26,"")</f>
        <v>3600</v>
      </c>
      <c r="K319" s="8">
        <f>IF('Sør-Trøndelag'!K26&gt;0,'Sør-Trøndelag'!K26,"")</f>
        <v>1200</v>
      </c>
      <c r="L319" s="8">
        <f>IF('Sør-Trøndelag'!L26&gt;0,'Sør-Trøndelag'!L26,"")</f>
        <v>2000</v>
      </c>
      <c r="M319" s="8">
        <f>IF('Sør-Trøndelag'!M26&gt;0,'Sør-Trøndelag'!M26,"")</f>
        <v>500</v>
      </c>
      <c r="N319" s="8">
        <f>IF('Sør-Trøndelag'!N26&gt;0,'Sør-Trøndelag'!N26,"")</f>
        <v>872</v>
      </c>
      <c r="O319" s="8">
        <f t="shared" si="6"/>
        <v>8377.4</v>
      </c>
    </row>
    <row r="320" spans="1:15" ht="12.75">
      <c r="A320" s="4">
        <v>1664</v>
      </c>
      <c r="B320" s="5" t="s">
        <v>312</v>
      </c>
      <c r="C320" s="20">
        <f>'Sør-Trøndelag'!C27</f>
        <v>2683.32</v>
      </c>
      <c r="D320" s="8">
        <f>IF('Sør-Trøndelag'!D27&gt;0,'Sør-Trøndelag'!D27,"")</f>
      </c>
      <c r="E320" s="8">
        <f>IF('Sør-Trøndelag'!E27&gt;0,'Sør-Trøndelag'!E27,"")</f>
        <v>952</v>
      </c>
      <c r="F320" s="8">
        <f>IF('Sør-Trøndelag'!F27&gt;0,'Sør-Trøndelag'!F27,"")</f>
        <v>731</v>
      </c>
      <c r="G320" s="8">
        <f>IF('Sør-Trøndelag'!G27&gt;0,'Sør-Trøndelag'!G27,"")</f>
        <v>1000</v>
      </c>
      <c r="H320" s="8">
        <f>IF('Sør-Trøndelag'!H27&gt;0,'Sør-Trøndelag'!H27,"")</f>
      </c>
      <c r="I320" s="8">
        <f>IF('Sør-Trøndelag'!I27&gt;0,'Sør-Trøndelag'!I27,"")</f>
      </c>
      <c r="J320" s="8">
        <f>IF('Sør-Trøndelag'!J27&gt;0,'Sør-Trøndelag'!J27,"")</f>
        <v>650</v>
      </c>
      <c r="K320" s="8">
        <f>IF('Sør-Trøndelag'!K27&gt;0,'Sør-Trøndelag'!K27,"")</f>
        <v>1138</v>
      </c>
      <c r="L320" s="8">
        <f>IF('Sør-Trøndelag'!L27&gt;0,'Sør-Trøndelag'!L27,"")</f>
        <v>163</v>
      </c>
      <c r="M320" s="8">
        <f>IF('Sør-Trøndelag'!M27&gt;0,'Sør-Trøndelag'!M27,"")</f>
        <v>65</v>
      </c>
      <c r="N320" s="8">
        <f>IF('Sør-Trøndelag'!N27&gt;0,'Sør-Trøndelag'!N27,"")</f>
        <v>667</v>
      </c>
      <c r="O320" s="8">
        <f t="shared" si="6"/>
        <v>2683.32</v>
      </c>
    </row>
    <row r="321" spans="1:15" ht="12.75">
      <c r="A321" s="4">
        <v>1665</v>
      </c>
      <c r="B321" s="5" t="s">
        <v>313</v>
      </c>
      <c r="C321" s="20">
        <f>'Sør-Trøndelag'!C28</f>
        <v>574.37</v>
      </c>
      <c r="D321" s="8">
        <f>IF('Sør-Trøndelag'!D28&gt;0,'Sør-Trøndelag'!D28,"")</f>
      </c>
      <c r="E321" s="8">
        <f>IF('Sør-Trøndelag'!E28&gt;0,'Sør-Trøndelag'!E28,"")</f>
      </c>
      <c r="F321" s="8">
        <f>IF('Sør-Trøndelag'!F28&gt;0,'Sør-Trøndelag'!F28,"")</f>
        <v>300</v>
      </c>
      <c r="G321" s="8">
        <f>IF('Sør-Trøndelag'!G28&gt;0,'Sør-Trøndelag'!G28,"")</f>
        <v>275</v>
      </c>
      <c r="H321" s="8">
        <f>IF('Sør-Trøndelag'!H28&gt;0,'Sør-Trøndelag'!H28,"")</f>
      </c>
      <c r="I321" s="8">
        <f>IF('Sør-Trøndelag'!I28&gt;0,'Sør-Trøndelag'!I28,"")</f>
      </c>
      <c r="J321" s="8">
        <f>IF('Sør-Trøndelag'!J28&gt;0,'Sør-Trøndelag'!J28,"")</f>
      </c>
      <c r="K321" s="8">
        <f>IF('Sør-Trøndelag'!K28&gt;0,'Sør-Trøndelag'!K28,"")</f>
        <v>505</v>
      </c>
      <c r="L321" s="8">
        <f>IF('Sør-Trøndelag'!L28&gt;0,'Sør-Trøndelag'!L28,"")</f>
      </c>
      <c r="M321" s="8">
        <f>IF('Sør-Trøndelag'!M28&gt;0,'Sør-Trøndelag'!M28,"")</f>
      </c>
      <c r="N321" s="8">
        <f>IF('Sør-Trøndelag'!N28&gt;0,'Sør-Trøndelag'!N28,"")</f>
        <v>70</v>
      </c>
      <c r="O321" s="8">
        <f t="shared" si="6"/>
        <v>574.37</v>
      </c>
    </row>
    <row r="322" spans="1:15" ht="12.75">
      <c r="A322" s="4">
        <v>1702</v>
      </c>
      <c r="B322" s="5" t="s">
        <v>314</v>
      </c>
      <c r="C322" s="20">
        <f>'Nord-Trøndelag'!C4</f>
        <v>13905.74</v>
      </c>
      <c r="D322" s="8">
        <f>IF('Nord-Trøndelag'!D4&gt;0,'Nord-Trøndelag'!D4,"")</f>
      </c>
      <c r="E322" s="8">
        <f>IF('Nord-Trøndelag'!E4&gt;0,'Nord-Trøndelag'!E4,"")</f>
        <v>4895</v>
      </c>
      <c r="F322" s="8">
        <f>IF('Nord-Trøndelag'!F4&gt;0,'Nord-Trøndelag'!F4,"")</f>
        <v>3750</v>
      </c>
      <c r="G322" s="8">
        <f>IF('Nord-Trøndelag'!G4&gt;0,'Nord-Trøndelag'!G4,"")</f>
        <v>4011</v>
      </c>
      <c r="H322" s="8">
        <f>IF('Nord-Trøndelag'!H4&gt;0,'Nord-Trøndelag'!H4,"")</f>
        <v>1250</v>
      </c>
      <c r="I322" s="8">
        <f>IF('Nord-Trøndelag'!I4&gt;0,'Nord-Trøndelag'!I4,"")</f>
      </c>
      <c r="J322" s="8">
        <f>IF('Nord-Trøndelag'!J4&gt;0,'Nord-Trøndelag'!J4,"")</f>
        <v>5200</v>
      </c>
      <c r="K322" s="8">
        <f>IF('Nord-Trøndelag'!K4&gt;0,'Nord-Trøndelag'!K4,"")</f>
        <v>1500</v>
      </c>
      <c r="L322" s="8">
        <f>IF('Nord-Trøndelag'!L4&gt;0,'Nord-Trøndelag'!L4,"")</f>
        <v>4500</v>
      </c>
      <c r="M322" s="8">
        <f>IF('Nord-Trøndelag'!M4&gt;0,'Nord-Trøndelag'!M4,"")</f>
        <v>1961</v>
      </c>
      <c r="N322" s="8">
        <f>IF('Nord-Trøndelag'!N4&gt;0,'Nord-Trøndelag'!N4,"")</f>
        <v>745</v>
      </c>
      <c r="O322" s="8">
        <f t="shared" si="6"/>
        <v>13905.74</v>
      </c>
    </row>
    <row r="323" spans="1:15" ht="12.75">
      <c r="A323" s="4">
        <v>1703</v>
      </c>
      <c r="B323" s="5" t="s">
        <v>315</v>
      </c>
      <c r="C323" s="20">
        <f>'Nord-Trøndelag'!C5</f>
        <v>8526.36</v>
      </c>
      <c r="D323" s="8">
        <f>IF('Nord-Trøndelag'!D5&gt;0,'Nord-Trøndelag'!D5,"")</f>
      </c>
      <c r="E323" s="8">
        <f>IF('Nord-Trøndelag'!E5&gt;0,'Nord-Trøndelag'!E5,"")</f>
        <v>1664</v>
      </c>
      <c r="F323" s="8">
        <f>IF('Nord-Trøndelag'!F5&gt;0,'Nord-Trøndelag'!F5,"")</f>
        <v>5606</v>
      </c>
      <c r="G323" s="8">
        <f>IF('Nord-Trøndelag'!G5&gt;0,'Nord-Trøndelag'!G5,"")</f>
        <v>1256</v>
      </c>
      <c r="H323" s="8">
        <f>IF('Nord-Trøndelag'!H5&gt;0,'Nord-Trøndelag'!H5,"")</f>
      </c>
      <c r="I323" s="8">
        <f>IF('Nord-Trøndelag'!I5&gt;0,'Nord-Trøndelag'!I5,"")</f>
        <v>1676</v>
      </c>
      <c r="J323" s="8">
        <f>IF('Nord-Trøndelag'!J5&gt;0,'Nord-Trøndelag'!J5,"")</f>
        <v>4750</v>
      </c>
      <c r="K323" s="8">
        <f>IF('Nord-Trøndelag'!K5&gt;0,'Nord-Trøndelag'!K5,"")</f>
      </c>
      <c r="L323" s="8">
        <f>IF('Nord-Trøndelag'!L5&gt;0,'Nord-Trøndelag'!L5,"")</f>
        <v>1200</v>
      </c>
      <c r="M323" s="8">
        <f>IF('Nord-Trøndelag'!M5&gt;0,'Nord-Trøndelag'!M5,"")</f>
        <v>750</v>
      </c>
      <c r="N323" s="8">
        <f>IF('Nord-Trøndelag'!N5&gt;0,'Nord-Trøndelag'!N5,"")</f>
        <v>150</v>
      </c>
      <c r="O323" s="8">
        <f t="shared" si="6"/>
        <v>8526.36</v>
      </c>
    </row>
    <row r="324" spans="1:15" ht="12.75">
      <c r="A324" s="4">
        <v>1711</v>
      </c>
      <c r="B324" s="5" t="s">
        <v>316</v>
      </c>
      <c r="C324" s="20">
        <f>'Nord-Trøndelag'!C6</f>
        <v>1657.36</v>
      </c>
      <c r="D324" s="8">
        <f>IF('Nord-Trøndelag'!D6&gt;0,'Nord-Trøndelag'!D6,"")</f>
      </c>
      <c r="E324" s="8">
        <f>IF('Nord-Trøndelag'!E6&gt;0,'Nord-Trøndelag'!E6,"")</f>
        <v>90</v>
      </c>
      <c r="F324" s="8">
        <f>IF('Nord-Trøndelag'!F6&gt;0,'Nord-Trøndelag'!F6,"")</f>
        <v>572</v>
      </c>
      <c r="G324" s="8">
        <f>IF('Nord-Trøndelag'!G6&gt;0,'Nord-Trøndelag'!G6,"")</f>
        <v>835</v>
      </c>
      <c r="H324" s="8">
        <f>IF('Nord-Trøndelag'!H6&gt;0,'Nord-Trøndelag'!H6,"")</f>
        <v>160</v>
      </c>
      <c r="I324" s="8">
        <f>IF('Nord-Trøndelag'!I6&gt;0,'Nord-Trøndelag'!I6,"")</f>
      </c>
      <c r="J324" s="8">
        <f>IF('Nord-Trøndelag'!J6&gt;0,'Nord-Trøndelag'!J6,"")</f>
        <v>125</v>
      </c>
      <c r="K324" s="8">
        <f>IF('Nord-Trøndelag'!K6&gt;0,'Nord-Trøndelag'!K6,"")</f>
        <v>270</v>
      </c>
      <c r="L324" s="8">
        <f>IF('Nord-Trøndelag'!L6&gt;0,'Nord-Trøndelag'!L6,"")</f>
      </c>
      <c r="M324" s="8">
        <f>IF('Nord-Trøndelag'!M6&gt;0,'Nord-Trøndelag'!M6,"")</f>
        <v>960</v>
      </c>
      <c r="N324" s="8">
        <f>IF('Nord-Trøndelag'!N6&gt;0,'Nord-Trøndelag'!N6,"")</f>
        <v>302</v>
      </c>
      <c r="O324" s="8">
        <f t="shared" si="6"/>
        <v>1657.36</v>
      </c>
    </row>
    <row r="325" spans="1:15" ht="12.75">
      <c r="A325" s="4">
        <v>1714</v>
      </c>
      <c r="B325" s="5" t="s">
        <v>317</v>
      </c>
      <c r="C325" s="20">
        <f>'Nord-Trøndelag'!C7</f>
        <v>13918.49</v>
      </c>
      <c r="D325" s="8">
        <f>IF('Nord-Trøndelag'!D7&gt;0,'Nord-Trøndelag'!D7,"")</f>
      </c>
      <c r="E325" s="8">
        <f>IF('Nord-Trøndelag'!E7&gt;0,'Nord-Trøndelag'!E7,"")</f>
        <v>6918</v>
      </c>
      <c r="F325" s="8">
        <f>IF('Nord-Trøndelag'!F7&gt;0,'Nord-Trøndelag'!F7,"")</f>
        <v>7000</v>
      </c>
      <c r="G325" s="8">
        <f>IF('Nord-Trøndelag'!G7&gt;0,'Nord-Trøndelag'!G7,"")</f>
      </c>
      <c r="H325" s="8">
        <f>IF('Nord-Trøndelag'!H7&gt;0,'Nord-Trøndelag'!H7,"")</f>
      </c>
      <c r="I325" s="8">
        <f>IF('Nord-Trøndelag'!I7&gt;0,'Nord-Trøndelag'!I7,"")</f>
      </c>
      <c r="J325" s="8">
        <f>IF('Nord-Trøndelag'!J7&gt;0,'Nord-Trøndelag'!J7,"")</f>
        <v>4918</v>
      </c>
      <c r="K325" s="8">
        <f>IF('Nord-Trøndelag'!K7&gt;0,'Nord-Trøndelag'!K7,"")</f>
        <v>3000</v>
      </c>
      <c r="L325" s="8">
        <f>IF('Nord-Trøndelag'!L7&gt;0,'Nord-Trøndelag'!L7,"")</f>
        <v>3000</v>
      </c>
      <c r="M325" s="8">
        <f>IF('Nord-Trøndelag'!M7&gt;0,'Nord-Trøndelag'!M7,"")</f>
        <v>3000</v>
      </c>
      <c r="N325" s="8">
        <f>IF('Nord-Trøndelag'!N7&gt;0,'Nord-Trøndelag'!N7,"")</f>
      </c>
      <c r="O325" s="8">
        <f t="shared" si="6"/>
        <v>13918.49</v>
      </c>
    </row>
    <row r="326" spans="1:15" ht="12.75">
      <c r="A326" s="4">
        <v>1717</v>
      </c>
      <c r="B326" s="5" t="s">
        <v>318</v>
      </c>
      <c r="C326" s="20">
        <f>'Nord-Trøndelag'!C8</f>
        <v>1662.73</v>
      </c>
      <c r="D326" s="8">
        <f>IF('Nord-Trøndelag'!D8&gt;0,'Nord-Trøndelag'!D8,"")</f>
      </c>
      <c r="E326" s="8">
        <f>IF('Nord-Trøndelag'!E8&gt;0,'Nord-Trøndelag'!E8,"")</f>
        <v>1188</v>
      </c>
      <c r="F326" s="8">
        <f>IF('Nord-Trøndelag'!F8&gt;0,'Nord-Trøndelag'!F8,"")</f>
      </c>
      <c r="G326" s="8">
        <f>IF('Nord-Trøndelag'!G8&gt;0,'Nord-Trøndelag'!G8,"")</f>
        <v>475</v>
      </c>
      <c r="H326" s="8">
        <f>IF('Nord-Trøndelag'!H8&gt;0,'Nord-Trøndelag'!H8,"")</f>
      </c>
      <c r="I326" s="8">
        <f>IF('Nord-Trøndelag'!I8&gt;0,'Nord-Trøndelag'!I8,"")</f>
      </c>
      <c r="J326" s="8">
        <f>IF('Nord-Trøndelag'!J8&gt;0,'Nord-Trøndelag'!J8,"")</f>
        <v>533</v>
      </c>
      <c r="K326" s="8">
        <f>IF('Nord-Trøndelag'!K8&gt;0,'Nord-Trøndelag'!K8,"")</f>
        <v>550</v>
      </c>
      <c r="L326" s="8">
        <f>IF('Nord-Trøndelag'!L8&gt;0,'Nord-Trøndelag'!L8,"")</f>
        <v>480</v>
      </c>
      <c r="M326" s="8">
        <f>IF('Nord-Trøndelag'!M8&gt;0,'Nord-Trøndelag'!M8,"")</f>
      </c>
      <c r="N326" s="8">
        <f>IF('Nord-Trøndelag'!N8&gt;0,'Nord-Trøndelag'!N8,"")</f>
        <v>100</v>
      </c>
      <c r="O326" s="8">
        <f t="shared" si="6"/>
        <v>1662.73</v>
      </c>
    </row>
    <row r="327" spans="1:15" ht="12.75">
      <c r="A327" s="4">
        <v>1718</v>
      </c>
      <c r="B327" s="5" t="s">
        <v>319</v>
      </c>
      <c r="C327" s="20">
        <f>'Nord-Trøndelag'!C9</f>
        <v>2341.11</v>
      </c>
      <c r="D327" s="8">
        <f>IF('Nord-Trøndelag'!D9&gt;0,'Nord-Trøndelag'!D9,"")</f>
      </c>
      <c r="E327" s="8">
        <f>IF('Nord-Trøndelag'!E9&gt;0,'Nord-Trøndelag'!E9,"")</f>
      </c>
      <c r="F327" s="8">
        <f>IF('Nord-Trøndelag'!F9&gt;0,'Nord-Trøndelag'!F9,"")</f>
        <v>2341</v>
      </c>
      <c r="G327" s="8">
        <f>IF('Nord-Trøndelag'!G9&gt;0,'Nord-Trøndelag'!G9,"")</f>
      </c>
      <c r="H327" s="8">
        <f>IF('Nord-Trøndelag'!H9&gt;0,'Nord-Trøndelag'!H9,"")</f>
      </c>
      <c r="I327" s="8">
        <f>IF('Nord-Trøndelag'!I9&gt;0,'Nord-Trøndelag'!I9,"")</f>
      </c>
      <c r="J327" s="8">
        <f>IF('Nord-Trøndelag'!J9&gt;0,'Nord-Trøndelag'!J9,"")</f>
      </c>
      <c r="K327" s="8">
        <f>IF('Nord-Trøndelag'!K9&gt;0,'Nord-Trøndelag'!K9,"")</f>
      </c>
      <c r="L327" s="8">
        <f>IF('Nord-Trøndelag'!L9&gt;0,'Nord-Trøndelag'!L9,"")</f>
      </c>
      <c r="M327" s="8">
        <f>IF('Nord-Trøndelag'!M9&gt;0,'Nord-Trøndelag'!M9,"")</f>
        <v>2341</v>
      </c>
      <c r="N327" s="8">
        <f>IF('Nord-Trøndelag'!N9&gt;0,'Nord-Trøndelag'!N9,"")</f>
      </c>
      <c r="O327" s="8">
        <f t="shared" si="6"/>
        <v>2341.11</v>
      </c>
    </row>
    <row r="328" spans="1:15" ht="12.75">
      <c r="A328" s="4">
        <v>1719</v>
      </c>
      <c r="B328" s="5" t="s">
        <v>320</v>
      </c>
      <c r="C328" s="20">
        <f>'Nord-Trøndelag'!C10</f>
        <v>12347.69</v>
      </c>
      <c r="D328" s="8">
        <f>IF('Nord-Trøndelag'!D10&gt;0,'Nord-Trøndelag'!D10,"")</f>
      </c>
      <c r="E328" s="8">
        <f>IF('Nord-Trøndelag'!E10&gt;0,'Nord-Trøndelag'!E10,"")</f>
      </c>
      <c r="F328" s="8">
        <f>IF('Nord-Trøndelag'!F10&gt;0,'Nord-Trøndelag'!F10,"")</f>
        <v>12348</v>
      </c>
      <c r="G328" s="8">
        <f>IF('Nord-Trøndelag'!G10&gt;0,'Nord-Trøndelag'!G10,"")</f>
      </c>
      <c r="H328" s="8">
        <f>IF('Nord-Trøndelag'!H10&gt;0,'Nord-Trøndelag'!H10,"")</f>
      </c>
      <c r="I328" s="8">
        <f>IF('Nord-Trøndelag'!I10&gt;0,'Nord-Trøndelag'!I10,"")</f>
      </c>
      <c r="J328" s="8">
        <f>IF('Nord-Trøndelag'!J10&gt;0,'Nord-Trøndelag'!J10,"")</f>
      </c>
      <c r="K328" s="8">
        <f>IF('Nord-Trøndelag'!K10&gt;0,'Nord-Trøndelag'!K10,"")</f>
        <v>5648</v>
      </c>
      <c r="L328" s="8">
        <f>IF('Nord-Trøndelag'!L10&gt;0,'Nord-Trøndelag'!L10,"")</f>
        <v>6200</v>
      </c>
      <c r="M328" s="8">
        <f>IF('Nord-Trøndelag'!M10&gt;0,'Nord-Trøndelag'!M10,"")</f>
      </c>
      <c r="N328" s="8">
        <f>IF('Nord-Trøndelag'!N10&gt;0,'Nord-Trøndelag'!N10,"")</f>
        <v>500</v>
      </c>
      <c r="O328" s="8">
        <f t="shared" si="6"/>
        <v>12347.69</v>
      </c>
    </row>
    <row r="329" spans="1:15" ht="12.75">
      <c r="A329" s="4">
        <v>1721</v>
      </c>
      <c r="B329" s="5" t="s">
        <v>321</v>
      </c>
      <c r="C329" s="20">
        <f>'Nord-Trøndelag'!C11</f>
        <v>9507.36</v>
      </c>
      <c r="D329" s="8">
        <f>IF('Nord-Trøndelag'!D11&gt;0,'Nord-Trøndelag'!D11,"")</f>
      </c>
      <c r="E329" s="8">
        <f>IF('Nord-Trøndelag'!E11&gt;0,'Nord-Trøndelag'!E11,"")</f>
        <v>7000</v>
      </c>
      <c r="F329" s="8">
        <f>IF('Nord-Trøndelag'!F11&gt;0,'Nord-Trøndelag'!F11,"")</f>
        <v>2507</v>
      </c>
      <c r="G329" s="8">
        <f>IF('Nord-Trøndelag'!G11&gt;0,'Nord-Trøndelag'!G11,"")</f>
      </c>
      <c r="H329" s="8">
        <f>IF('Nord-Trøndelag'!H11&gt;0,'Nord-Trøndelag'!H11,"")</f>
      </c>
      <c r="I329" s="8">
        <f>IF('Nord-Trøndelag'!I11&gt;0,'Nord-Trøndelag'!I11,"")</f>
        <v>500</v>
      </c>
      <c r="J329" s="8">
        <f>IF('Nord-Trøndelag'!J11&gt;0,'Nord-Trøndelag'!J11,"")</f>
        <v>4007</v>
      </c>
      <c r="K329" s="8">
        <f>IF('Nord-Trøndelag'!K11&gt;0,'Nord-Trøndelag'!K11,"")</f>
        <v>300</v>
      </c>
      <c r="L329" s="8">
        <f>IF('Nord-Trøndelag'!L11&gt;0,'Nord-Trøndelag'!L11,"")</f>
        <v>4000</v>
      </c>
      <c r="M329" s="8">
        <f>IF('Nord-Trøndelag'!M11&gt;0,'Nord-Trøndelag'!M11,"")</f>
      </c>
      <c r="N329" s="8">
        <f>IF('Nord-Trøndelag'!N11&gt;0,'Nord-Trøndelag'!N11,"")</f>
        <v>700</v>
      </c>
      <c r="O329" s="8">
        <f t="shared" si="6"/>
        <v>9507.36</v>
      </c>
    </row>
    <row r="330" spans="1:15" ht="12.75">
      <c r="A330" s="4">
        <v>1723</v>
      </c>
      <c r="B330" s="5" t="s">
        <v>322</v>
      </c>
      <c r="C330" s="20">
        <f>'Nord-Trøndelag'!C12</f>
        <v>569.01</v>
      </c>
      <c r="D330" s="8">
        <f>IF('Nord-Trøndelag'!D12&gt;0,'Nord-Trøndelag'!D12,"")</f>
      </c>
      <c r="E330" s="8">
        <f>IF('Nord-Trøndelag'!E12&gt;0,'Nord-Trøndelag'!E12,"")</f>
      </c>
      <c r="F330" s="8">
        <f>IF('Nord-Trøndelag'!F12&gt;0,'Nord-Trøndelag'!F12,"")</f>
      </c>
      <c r="G330" s="8">
        <f>IF('Nord-Trøndelag'!G12&gt;0,'Nord-Trøndelag'!G12,"")</f>
        <v>569</v>
      </c>
      <c r="H330" s="8">
        <f>IF('Nord-Trøndelag'!H12&gt;0,'Nord-Trøndelag'!H12,"")</f>
      </c>
      <c r="I330" s="8">
        <f>IF('Nord-Trøndelag'!I12&gt;0,'Nord-Trøndelag'!I12,"")</f>
      </c>
      <c r="J330" s="8">
        <f>IF('Nord-Trøndelag'!J12&gt;0,'Nord-Trøndelag'!J12,"")</f>
      </c>
      <c r="K330" s="8">
        <f>IF('Nord-Trøndelag'!K12&gt;0,'Nord-Trøndelag'!K12,"")</f>
        <v>270</v>
      </c>
      <c r="L330" s="8">
        <f>IF('Nord-Trøndelag'!L12&gt;0,'Nord-Trøndelag'!L12,"")</f>
        <v>59</v>
      </c>
      <c r="M330" s="8">
        <f>IF('Nord-Trøndelag'!M12&gt;0,'Nord-Trøndelag'!M12,"")</f>
      </c>
      <c r="N330" s="8">
        <f>IF('Nord-Trøndelag'!N12&gt;0,'Nord-Trøndelag'!N12,"")</f>
        <v>240</v>
      </c>
      <c r="O330" s="8">
        <f t="shared" si="6"/>
        <v>569.01</v>
      </c>
    </row>
    <row r="331" spans="1:15" ht="12.75">
      <c r="A331" s="4">
        <v>1724</v>
      </c>
      <c r="B331" s="5" t="s">
        <v>323</v>
      </c>
      <c r="C331" s="20">
        <f>'Nord-Trøndelag'!C13</f>
        <v>1969.38</v>
      </c>
      <c r="D331" s="8">
        <f>IF('Nord-Trøndelag'!D13&gt;0,'Nord-Trøndelag'!D13,"")</f>
        <v>187</v>
      </c>
      <c r="E331" s="8">
        <f>IF('Nord-Trøndelag'!E13&gt;0,'Nord-Trøndelag'!E13,"")</f>
        <v>1084</v>
      </c>
      <c r="F331" s="8">
        <f>IF('Nord-Trøndelag'!F13&gt;0,'Nord-Trøndelag'!F13,"")</f>
      </c>
      <c r="G331" s="8">
        <f>IF('Nord-Trøndelag'!G13&gt;0,'Nord-Trøndelag'!G13,"")</f>
        <v>700</v>
      </c>
      <c r="H331" s="8">
        <f>IF('Nord-Trøndelag'!H13&gt;0,'Nord-Trøndelag'!H13,"")</f>
      </c>
      <c r="I331" s="8">
        <f>IF('Nord-Trøndelag'!I13&gt;0,'Nord-Trøndelag'!I13,"")</f>
      </c>
      <c r="J331" s="8">
        <f>IF('Nord-Trøndelag'!J13&gt;0,'Nord-Trøndelag'!J13,"")</f>
        <v>944</v>
      </c>
      <c r="K331" s="8">
        <f>IF('Nord-Trøndelag'!K13&gt;0,'Nord-Trøndelag'!K13,"")</f>
        <v>486</v>
      </c>
      <c r="L331" s="8">
        <f>IF('Nord-Trøndelag'!L13&gt;0,'Nord-Trøndelag'!L13,"")</f>
        <v>352</v>
      </c>
      <c r="M331" s="8">
        <f>IF('Nord-Trøndelag'!M13&gt;0,'Nord-Trøndelag'!M13,"")</f>
      </c>
      <c r="N331" s="8">
        <f>IF('Nord-Trøndelag'!N13&gt;0,'Nord-Trøndelag'!N13,"")</f>
      </c>
      <c r="O331" s="8">
        <f t="shared" si="6"/>
        <v>1969.38</v>
      </c>
    </row>
    <row r="332" spans="1:15" ht="12.75">
      <c r="A332" s="4">
        <v>1725</v>
      </c>
      <c r="B332" s="5" t="s">
        <v>324</v>
      </c>
      <c r="C332" s="20">
        <f>'Nord-Trøndelag'!C14</f>
        <v>1156.8</v>
      </c>
      <c r="D332" s="8">
        <f>IF('Nord-Trøndelag'!D14&gt;0,'Nord-Trøndelag'!D14,"")</f>
      </c>
      <c r="E332" s="8">
        <f>IF('Nord-Trøndelag'!E14&gt;0,'Nord-Trøndelag'!E14,"")</f>
        <v>324</v>
      </c>
      <c r="F332" s="8">
        <f>IF('Nord-Trøndelag'!F14&gt;0,'Nord-Trøndelag'!F14,"")</f>
        <v>431</v>
      </c>
      <c r="G332" s="8">
        <f>IF('Nord-Trøndelag'!G14&gt;0,'Nord-Trøndelag'!G14,"")</f>
        <v>402</v>
      </c>
      <c r="H332" s="8">
        <f>IF('Nord-Trøndelag'!H14&gt;0,'Nord-Trøndelag'!H14,"")</f>
      </c>
      <c r="I332" s="8">
        <f>IF('Nord-Trøndelag'!I14&gt;0,'Nord-Trøndelag'!I14,"")</f>
        <v>133</v>
      </c>
      <c r="J332" s="8">
        <f>IF('Nord-Trøndelag'!J14&gt;0,'Nord-Trøndelag'!J14,"")</f>
        <v>540</v>
      </c>
      <c r="K332" s="8">
        <f>IF('Nord-Trøndelag'!K14&gt;0,'Nord-Trøndelag'!K14,"")</f>
        <v>202</v>
      </c>
      <c r="L332" s="8">
        <f>IF('Nord-Trøndelag'!L14&gt;0,'Nord-Trøndelag'!L14,"")</f>
      </c>
      <c r="M332" s="8">
        <f>IF('Nord-Trøndelag'!M14&gt;0,'Nord-Trøndelag'!M14,"")</f>
      </c>
      <c r="N332" s="8">
        <f>IF('Nord-Trøndelag'!N14&gt;0,'Nord-Trøndelag'!N14,"")</f>
        <v>282</v>
      </c>
      <c r="O332" s="8">
        <f t="shared" si="6"/>
        <v>1156.8</v>
      </c>
    </row>
    <row r="333" spans="1:15" ht="12.75">
      <c r="A333" s="4">
        <v>1729</v>
      </c>
      <c r="B333" s="5" t="s">
        <v>325</v>
      </c>
      <c r="C333" s="20">
        <f>'Nord-Trøndelag'!C15</f>
        <v>3906.54</v>
      </c>
      <c r="D333" s="8">
        <f>IF('Nord-Trøndelag'!D15&gt;0,'Nord-Trøndelag'!D15,"")</f>
      </c>
      <c r="E333" s="8">
        <f>IF('Nord-Trøndelag'!E15&gt;0,'Nord-Trøndelag'!E15,"")</f>
        <v>3277</v>
      </c>
      <c r="F333" s="8">
        <f>IF('Nord-Trøndelag'!F15&gt;0,'Nord-Trøndelag'!F15,"")</f>
        <v>200</v>
      </c>
      <c r="G333" s="8">
        <f>IF('Nord-Trøndelag'!G15&gt;0,'Nord-Trøndelag'!G15,"")</f>
        <v>430</v>
      </c>
      <c r="H333" s="8">
        <f>IF('Nord-Trøndelag'!H15&gt;0,'Nord-Trøndelag'!H15,"")</f>
      </c>
      <c r="I333" s="8">
        <f>IF('Nord-Trøndelag'!I15&gt;0,'Nord-Trøndelag'!I15,"")</f>
      </c>
      <c r="J333" s="8">
        <f>IF('Nord-Trøndelag'!J15&gt;0,'Nord-Trøndelag'!J15,"")</f>
        <v>1907</v>
      </c>
      <c r="K333" s="8">
        <f>IF('Nord-Trøndelag'!K15&gt;0,'Nord-Trøndelag'!K15,"")</f>
        <v>2000</v>
      </c>
      <c r="L333" s="8">
        <f>IF('Nord-Trøndelag'!L15&gt;0,'Nord-Trøndelag'!L15,"")</f>
      </c>
      <c r="M333" s="8">
        <f>IF('Nord-Trøndelag'!M15&gt;0,'Nord-Trøndelag'!M15,"")</f>
      </c>
      <c r="N333" s="8">
        <f>IF('Nord-Trøndelag'!N15&gt;0,'Nord-Trøndelag'!N15,"")</f>
      </c>
      <c r="O333" s="8">
        <f t="shared" si="6"/>
        <v>3906.54</v>
      </c>
    </row>
    <row r="334" spans="1:15" ht="12.75">
      <c r="A334" s="4">
        <v>1736</v>
      </c>
      <c r="B334" s="5" t="s">
        <v>326</v>
      </c>
      <c r="C334" s="20">
        <f>'Nord-Trøndelag'!C16</f>
        <v>1454.05</v>
      </c>
      <c r="D334" s="8">
        <f>IF('Nord-Trøndelag'!D16&gt;0,'Nord-Trøndelag'!D16,"")</f>
      </c>
      <c r="E334" s="8">
        <f>IF('Nord-Trøndelag'!E16&gt;0,'Nord-Trøndelag'!E16,"")</f>
        <v>1454</v>
      </c>
      <c r="F334" s="8">
        <f>IF('Nord-Trøndelag'!F16&gt;0,'Nord-Trøndelag'!F16,"")</f>
      </c>
      <c r="G334" s="8">
        <f>IF('Nord-Trøndelag'!G16&gt;0,'Nord-Trøndelag'!G16,"")</f>
      </c>
      <c r="H334" s="8">
        <f>IF('Nord-Trøndelag'!H16&gt;0,'Nord-Trøndelag'!H16,"")</f>
      </c>
      <c r="I334" s="8">
        <f>IF('Nord-Trøndelag'!I16&gt;0,'Nord-Trøndelag'!I16,"")</f>
      </c>
      <c r="J334" s="8">
        <f>IF('Nord-Trøndelag'!J16&gt;0,'Nord-Trøndelag'!J16,"")</f>
      </c>
      <c r="K334" s="8">
        <f>IF('Nord-Trøndelag'!K16&gt;0,'Nord-Trøndelag'!K16,"")</f>
        <v>1454</v>
      </c>
      <c r="L334" s="8">
        <f>IF('Nord-Trøndelag'!L16&gt;0,'Nord-Trøndelag'!L16,"")</f>
      </c>
      <c r="M334" s="8">
        <f>IF('Nord-Trøndelag'!M16&gt;0,'Nord-Trøndelag'!M16,"")</f>
      </c>
      <c r="N334" s="8">
        <f>IF('Nord-Trøndelag'!N16&gt;0,'Nord-Trøndelag'!N16,"")</f>
      </c>
      <c r="O334" s="8">
        <f t="shared" si="6"/>
        <v>1454.05</v>
      </c>
    </row>
    <row r="335" spans="1:15" ht="12.75">
      <c r="A335" s="4">
        <v>1738</v>
      </c>
      <c r="B335" s="5" t="s">
        <v>327</v>
      </c>
      <c r="C335" s="20">
        <f>'Nord-Trøndelag'!C17</f>
        <v>987.04</v>
      </c>
      <c r="D335" s="8">
        <f>IF('Nord-Trøndelag'!D17&gt;0,'Nord-Trøndelag'!D17,"")</f>
      </c>
      <c r="E335" s="8">
        <f>IF('Nord-Trøndelag'!E17&gt;0,'Nord-Trøndelag'!E17,"")</f>
        <v>427</v>
      </c>
      <c r="F335" s="8">
        <f>IF('Nord-Trøndelag'!F17&gt;0,'Nord-Trøndelag'!F17,"")</f>
        <v>560</v>
      </c>
      <c r="G335" s="8">
        <f>IF('Nord-Trøndelag'!G17&gt;0,'Nord-Trøndelag'!G17,"")</f>
      </c>
      <c r="H335" s="8">
        <f>IF('Nord-Trøndelag'!H17&gt;0,'Nord-Trøndelag'!H17,"")</f>
      </c>
      <c r="I335" s="8">
        <f>IF('Nord-Trøndelag'!I17&gt;0,'Nord-Trøndelag'!I17,"")</f>
      </c>
      <c r="J335" s="8">
        <f>IF('Nord-Trøndelag'!J17&gt;0,'Nord-Trøndelag'!J17,"")</f>
      </c>
      <c r="K335" s="8">
        <f>IF('Nord-Trøndelag'!K17&gt;0,'Nord-Trøndelag'!K17,"")</f>
        <v>720</v>
      </c>
      <c r="L335" s="8">
        <f>IF('Nord-Trøndelag'!L17&gt;0,'Nord-Trøndelag'!L17,"")</f>
      </c>
      <c r="M335" s="8">
        <f>IF('Nord-Trøndelag'!M17&gt;0,'Nord-Trøndelag'!M17,"")</f>
      </c>
      <c r="N335" s="8">
        <f>IF('Nord-Trøndelag'!N17&gt;0,'Nord-Trøndelag'!N17,"")</f>
        <v>267</v>
      </c>
      <c r="O335" s="8">
        <f t="shared" si="6"/>
        <v>987.04</v>
      </c>
    </row>
    <row r="336" spans="1:15" ht="12.75">
      <c r="A336" s="4">
        <v>1739</v>
      </c>
      <c r="B336" s="5" t="s">
        <v>328</v>
      </c>
      <c r="C336" s="20">
        <f>'Nord-Trøndelag'!C18</f>
        <v>334.83</v>
      </c>
      <c r="D336" s="8">
        <f>IF('Nord-Trøndelag'!D18&gt;0,'Nord-Trøndelag'!D18,"")</f>
      </c>
      <c r="E336" s="8">
        <f>IF('Nord-Trøndelag'!E18&gt;0,'Nord-Trøndelag'!E18,"")</f>
        <v>335</v>
      </c>
      <c r="F336" s="8">
        <f>IF('Nord-Trøndelag'!F18&gt;0,'Nord-Trøndelag'!F18,"")</f>
      </c>
      <c r="G336" s="8">
        <f>IF('Nord-Trøndelag'!G18&gt;0,'Nord-Trøndelag'!G18,"")</f>
      </c>
      <c r="H336" s="8">
        <f>IF('Nord-Trøndelag'!H18&gt;0,'Nord-Trøndelag'!H18,"")</f>
      </c>
      <c r="I336" s="8">
        <f>IF('Nord-Trøndelag'!I18&gt;0,'Nord-Trøndelag'!I18,"")</f>
        <v>35</v>
      </c>
      <c r="J336" s="8">
        <f>IF('Nord-Trøndelag'!J18&gt;0,'Nord-Trøndelag'!J18,"")</f>
      </c>
      <c r="K336" s="8">
        <f>IF('Nord-Trøndelag'!K18&gt;0,'Nord-Trøndelag'!K18,"")</f>
      </c>
      <c r="L336" s="8">
        <f>IF('Nord-Trøndelag'!L18&gt;0,'Nord-Trøndelag'!L18,"")</f>
      </c>
      <c r="M336" s="8">
        <f>IF('Nord-Trøndelag'!M18&gt;0,'Nord-Trøndelag'!M18,"")</f>
      </c>
      <c r="N336" s="8">
        <f>IF('Nord-Trøndelag'!N18&gt;0,'Nord-Trøndelag'!N18,"")</f>
        <v>300</v>
      </c>
      <c r="O336" s="8">
        <f t="shared" si="6"/>
        <v>334.83</v>
      </c>
    </row>
    <row r="337" spans="1:15" ht="12.75">
      <c r="A337" s="4">
        <v>1740</v>
      </c>
      <c r="B337" s="5" t="s">
        <v>329</v>
      </c>
      <c r="C337" s="20">
        <f>'Nord-Trøndelag'!C19</f>
        <v>607.25</v>
      </c>
      <c r="D337" s="8">
        <f>IF('Nord-Trøndelag'!D19&gt;0,'Nord-Trøndelag'!D19,"")</f>
      </c>
      <c r="E337" s="8">
        <f>IF('Nord-Trøndelag'!E19&gt;0,'Nord-Trøndelag'!E19,"")</f>
      </c>
      <c r="F337" s="8">
        <f>IF('Nord-Trøndelag'!F19&gt;0,'Nord-Trøndelag'!F19,"")</f>
      </c>
      <c r="G337" s="8">
        <f>IF('Nord-Trøndelag'!G19&gt;0,'Nord-Trøndelag'!G19,"")</f>
        <v>346</v>
      </c>
      <c r="H337" s="8">
        <f>IF('Nord-Trøndelag'!H19&gt;0,'Nord-Trøndelag'!H19,"")</f>
        <v>131</v>
      </c>
      <c r="I337" s="8">
        <f>IF('Nord-Trøndelag'!I19&gt;0,'Nord-Trøndelag'!I19,"")</f>
        <v>30</v>
      </c>
      <c r="J337" s="8">
        <f>IF('Nord-Trøndelag'!J19&gt;0,'Nord-Trøndelag'!J19,"")</f>
        <v>50</v>
      </c>
      <c r="K337" s="8">
        <f>IF('Nord-Trøndelag'!K19&gt;0,'Nord-Trøndelag'!K19,"")</f>
        <v>50</v>
      </c>
      <c r="L337" s="8">
        <f>IF('Nord-Trøndelag'!L19&gt;0,'Nord-Trøndelag'!L19,"")</f>
      </c>
      <c r="M337" s="8">
        <f>IF('Nord-Trøndelag'!M19&gt;0,'Nord-Trøndelag'!M19,"")</f>
      </c>
      <c r="N337" s="8">
        <f>IF('Nord-Trøndelag'!N19&gt;0,'Nord-Trøndelag'!N19,"")</f>
      </c>
      <c r="O337" s="8">
        <f t="shared" si="6"/>
        <v>607.25</v>
      </c>
    </row>
    <row r="338" spans="1:15" ht="12.75">
      <c r="A338" s="4">
        <v>1742</v>
      </c>
      <c r="B338" s="5" t="s">
        <v>330</v>
      </c>
      <c r="C338" s="20">
        <f>'Nord-Trøndelag'!C20</f>
        <v>1584.89</v>
      </c>
      <c r="D338" s="8">
        <f>IF('Nord-Trøndelag'!D20&gt;0,'Nord-Trøndelag'!D20,"")</f>
      </c>
      <c r="E338" s="8">
        <f>IF('Nord-Trøndelag'!E20&gt;0,'Nord-Trøndelag'!E20,"")</f>
        <v>670</v>
      </c>
      <c r="F338" s="8">
        <f>IF('Nord-Trøndelag'!F20&gt;0,'Nord-Trøndelag'!F20,"")</f>
      </c>
      <c r="G338" s="8">
        <f>IF('Nord-Trøndelag'!G20&gt;0,'Nord-Trøndelag'!G20,"")</f>
        <v>885</v>
      </c>
      <c r="H338" s="8">
        <f>IF('Nord-Trøndelag'!H20&gt;0,'Nord-Trøndelag'!H20,"")</f>
        <v>30</v>
      </c>
      <c r="I338" s="8">
        <f>IF('Nord-Trøndelag'!I20&gt;0,'Nord-Trøndelag'!I20,"")</f>
        <v>40</v>
      </c>
      <c r="J338" s="8">
        <f>IF('Nord-Trøndelag'!J20&gt;0,'Nord-Trøndelag'!J20,"")</f>
        <v>745</v>
      </c>
      <c r="K338" s="8">
        <f>IF('Nord-Trøndelag'!K20&gt;0,'Nord-Trøndelag'!K20,"")</f>
        <v>240</v>
      </c>
      <c r="L338" s="8">
        <f>IF('Nord-Trøndelag'!L20&gt;0,'Nord-Trøndelag'!L20,"")</f>
        <v>245</v>
      </c>
      <c r="M338" s="8">
        <f>IF('Nord-Trøndelag'!M20&gt;0,'Nord-Trøndelag'!M20,"")</f>
        <v>120</v>
      </c>
      <c r="N338" s="8">
        <f>IF('Nord-Trøndelag'!N20&gt;0,'Nord-Trøndelag'!N20,"")</f>
        <v>195</v>
      </c>
      <c r="O338" s="8">
        <f t="shared" si="6"/>
        <v>1584.89</v>
      </c>
    </row>
    <row r="339" spans="1:15" ht="12.75">
      <c r="A339" s="4">
        <v>1743</v>
      </c>
      <c r="B339" s="5" t="s">
        <v>331</v>
      </c>
      <c r="C339" s="20">
        <f>'Nord-Trøndelag'!C21</f>
        <v>851.5</v>
      </c>
      <c r="D339" s="8">
        <f>IF('Nord-Trøndelag'!D21&gt;0,'Nord-Trøndelag'!D21,"")</f>
      </c>
      <c r="E339" s="8">
        <f>IF('Nord-Trøndelag'!E21&gt;0,'Nord-Trøndelag'!E21,"")</f>
        <v>480</v>
      </c>
      <c r="F339" s="8">
        <f>IF('Nord-Trøndelag'!F21&gt;0,'Nord-Trøndelag'!F21,"")</f>
      </c>
      <c r="G339" s="8">
        <f>IF('Nord-Trøndelag'!G21&gt;0,'Nord-Trøndelag'!G21,"")</f>
        <v>372</v>
      </c>
      <c r="H339" s="8">
        <f>IF('Nord-Trøndelag'!H21&gt;0,'Nord-Trøndelag'!H21,"")</f>
      </c>
      <c r="I339" s="8">
        <f>IF('Nord-Trøndelag'!I21&gt;0,'Nord-Trøndelag'!I21,"")</f>
        <v>150</v>
      </c>
      <c r="J339" s="8">
        <f>IF('Nord-Trøndelag'!J21&gt;0,'Nord-Trøndelag'!J21,"")</f>
        <v>572</v>
      </c>
      <c r="K339" s="8">
        <f>IF('Nord-Trøndelag'!K21&gt;0,'Nord-Trøndelag'!K21,"")</f>
        <v>130</v>
      </c>
      <c r="L339" s="8">
        <f>IF('Nord-Trøndelag'!L21&gt;0,'Nord-Trøndelag'!L21,"")</f>
      </c>
      <c r="M339" s="8">
        <f>IF('Nord-Trøndelag'!M21&gt;0,'Nord-Trøndelag'!M21,"")</f>
      </c>
      <c r="N339" s="8">
        <f>IF('Nord-Trøndelag'!N21&gt;0,'Nord-Trøndelag'!N21,"")</f>
      </c>
      <c r="O339" s="8">
        <f t="shared" si="6"/>
        <v>851.5</v>
      </c>
    </row>
    <row r="340" spans="1:15" ht="12.75">
      <c r="A340" s="4">
        <v>1744</v>
      </c>
      <c r="B340" s="5" t="s">
        <v>332</v>
      </c>
      <c r="C340" s="20">
        <f>'Nord-Trøndelag'!C22</f>
        <v>2366.61</v>
      </c>
      <c r="D340" s="8">
        <f>IF('Nord-Trøndelag'!D22&gt;0,'Nord-Trøndelag'!D22,"")</f>
      </c>
      <c r="E340" s="8">
        <f>IF('Nord-Trøndelag'!E22&gt;0,'Nord-Trøndelag'!E22,"")</f>
        <v>2367</v>
      </c>
      <c r="F340" s="8">
        <f>IF('Nord-Trøndelag'!F22&gt;0,'Nord-Trøndelag'!F22,"")</f>
      </c>
      <c r="G340" s="8">
        <f>IF('Nord-Trøndelag'!G22&gt;0,'Nord-Trøndelag'!G22,"")</f>
      </c>
      <c r="H340" s="8">
        <f>IF('Nord-Trøndelag'!H22&gt;0,'Nord-Trøndelag'!H22,"")</f>
      </c>
      <c r="I340" s="8">
        <f>IF('Nord-Trøndelag'!I22&gt;0,'Nord-Trøndelag'!I22,"")</f>
      </c>
      <c r="J340" s="8">
        <f>IF('Nord-Trøndelag'!J22&gt;0,'Nord-Trøndelag'!J22,"")</f>
        <v>2367</v>
      </c>
      <c r="K340" s="8">
        <f>IF('Nord-Trøndelag'!K22&gt;0,'Nord-Trøndelag'!K22,"")</f>
      </c>
      <c r="L340" s="8">
        <f>IF('Nord-Trøndelag'!L22&gt;0,'Nord-Trøndelag'!L22,"")</f>
      </c>
      <c r="M340" s="8">
        <f>IF('Nord-Trøndelag'!M22&gt;0,'Nord-Trøndelag'!M22,"")</f>
      </c>
      <c r="N340" s="8">
        <f>IF('Nord-Trøndelag'!N22&gt;0,'Nord-Trøndelag'!N22,"")</f>
      </c>
      <c r="O340" s="8">
        <f t="shared" si="6"/>
        <v>2366.61</v>
      </c>
    </row>
    <row r="341" spans="1:15" ht="12.75">
      <c r="A341" s="4">
        <v>1748</v>
      </c>
      <c r="B341" s="5" t="s">
        <v>333</v>
      </c>
      <c r="C341" s="20">
        <f>'Nord-Trøndelag'!C23</f>
        <v>456.28</v>
      </c>
      <c r="D341" s="8">
        <f>IF('Nord-Trøndelag'!D23&gt;0,'Nord-Trøndelag'!D23,"")</f>
        <v>27</v>
      </c>
      <c r="E341" s="8">
        <f>IF('Nord-Trøndelag'!E23&gt;0,'Nord-Trøndelag'!E23,"")</f>
      </c>
      <c r="F341" s="8">
        <f>IF('Nord-Trøndelag'!F23&gt;0,'Nord-Trøndelag'!F23,"")</f>
      </c>
      <c r="G341" s="8">
        <f>IF('Nord-Trøndelag'!G23&gt;0,'Nord-Trøndelag'!G23,"")</f>
        <v>429</v>
      </c>
      <c r="H341" s="8">
        <f>IF('Nord-Trøndelag'!H23&gt;0,'Nord-Trøndelag'!H23,"")</f>
      </c>
      <c r="I341" s="8">
        <f>IF('Nord-Trøndelag'!I23&gt;0,'Nord-Trøndelag'!I23,"")</f>
      </c>
      <c r="J341" s="8">
        <f>IF('Nord-Trøndelag'!J23&gt;0,'Nord-Trøndelag'!J23,"")</f>
        <v>429</v>
      </c>
      <c r="K341" s="8">
        <f>IF('Nord-Trøndelag'!K23&gt;0,'Nord-Trøndelag'!K23,"")</f>
      </c>
      <c r="L341" s="8">
        <f>IF('Nord-Trøndelag'!L23&gt;0,'Nord-Trøndelag'!L23,"")</f>
      </c>
      <c r="M341" s="8">
        <f>IF('Nord-Trøndelag'!M23&gt;0,'Nord-Trøndelag'!M23,"")</f>
      </c>
      <c r="N341" s="8">
        <f>IF('Nord-Trøndelag'!N23&gt;0,'Nord-Trøndelag'!N23,"")</f>
      </c>
      <c r="O341" s="8">
        <f t="shared" si="6"/>
        <v>456.28</v>
      </c>
    </row>
    <row r="342" spans="1:15" ht="12.75">
      <c r="A342" s="4">
        <v>1749</v>
      </c>
      <c r="B342" s="5" t="s">
        <v>334</v>
      </c>
      <c r="C342" s="20">
        <f>'Nord-Trøndelag'!C24</f>
        <v>761.58</v>
      </c>
      <c r="D342" s="8">
        <f>IF('Nord-Trøndelag'!D24&gt;0,'Nord-Trøndelag'!D24,"")</f>
      </c>
      <c r="E342" s="8">
        <f>IF('Nord-Trøndelag'!E24&gt;0,'Nord-Trøndelag'!E24,"")</f>
        <v>762</v>
      </c>
      <c r="F342" s="8">
        <f>IF('Nord-Trøndelag'!F24&gt;0,'Nord-Trøndelag'!F24,"")</f>
      </c>
      <c r="G342" s="8">
        <f>IF('Nord-Trøndelag'!G24&gt;0,'Nord-Trøndelag'!G24,"")</f>
      </c>
      <c r="H342" s="8">
        <f>IF('Nord-Trøndelag'!H24&gt;0,'Nord-Trøndelag'!H24,"")</f>
      </c>
      <c r="I342" s="8">
        <f>IF('Nord-Trøndelag'!I24&gt;0,'Nord-Trøndelag'!I24,"")</f>
      </c>
      <c r="J342" s="8">
        <f>IF('Nord-Trøndelag'!J24&gt;0,'Nord-Trøndelag'!J24,"")</f>
      </c>
      <c r="K342" s="8">
        <f>IF('Nord-Trøndelag'!K24&gt;0,'Nord-Trøndelag'!K24,"")</f>
        <v>562</v>
      </c>
      <c r="L342" s="8">
        <f>IF('Nord-Trøndelag'!L24&gt;0,'Nord-Trøndelag'!L24,"")</f>
        <v>200</v>
      </c>
      <c r="M342" s="8">
        <f>IF('Nord-Trøndelag'!M24&gt;0,'Nord-Trøndelag'!M24,"")</f>
      </c>
      <c r="N342" s="8">
        <f>IF('Nord-Trøndelag'!N24&gt;0,'Nord-Trøndelag'!N24,"")</f>
      </c>
      <c r="O342" s="8">
        <f t="shared" si="6"/>
        <v>761.58</v>
      </c>
    </row>
    <row r="343" spans="1:15" ht="12.75">
      <c r="A343" s="4">
        <v>1750</v>
      </c>
      <c r="B343" s="5" t="s">
        <v>335</v>
      </c>
      <c r="C343" s="20">
        <f>'Nord-Trøndelag'!C25</f>
        <v>2730.29</v>
      </c>
      <c r="D343" s="8">
        <f>IF('Nord-Trøndelag'!D25&gt;0,'Nord-Trøndelag'!D25,"")</f>
      </c>
      <c r="E343" s="8">
        <f>IF('Nord-Trøndelag'!E25&gt;0,'Nord-Trøndelag'!E25,"")</f>
        <v>1540</v>
      </c>
      <c r="F343" s="8">
        <f>IF('Nord-Trøndelag'!F25&gt;0,'Nord-Trøndelag'!F25,"")</f>
      </c>
      <c r="G343" s="8">
        <f>IF('Nord-Trøndelag'!G25&gt;0,'Nord-Trøndelag'!G25,"")</f>
        <v>1130</v>
      </c>
      <c r="H343" s="8">
        <f>IF('Nord-Trøndelag'!H25&gt;0,'Nord-Trøndelag'!H25,"")</f>
        <v>60</v>
      </c>
      <c r="I343" s="8">
        <f>IF('Nord-Trøndelag'!I25&gt;0,'Nord-Trøndelag'!I25,"")</f>
      </c>
      <c r="J343" s="8">
        <f>IF('Nord-Trøndelag'!J25&gt;0,'Nord-Trøndelag'!J25,"")</f>
        <v>700</v>
      </c>
      <c r="K343" s="8">
        <f>IF('Nord-Trøndelag'!K25&gt;0,'Nord-Trøndelag'!K25,"")</f>
        <v>275</v>
      </c>
      <c r="L343" s="8">
        <f>IF('Nord-Trøndelag'!L25&gt;0,'Nord-Trøndelag'!L25,"")</f>
        <v>1730</v>
      </c>
      <c r="M343" s="8">
        <f>IF('Nord-Trøndelag'!M25&gt;0,'Nord-Trøndelag'!M25,"")</f>
        <v>25</v>
      </c>
      <c r="N343" s="8">
        <f>IF('Nord-Trøndelag'!N25&gt;0,'Nord-Trøndelag'!N25,"")</f>
      </c>
      <c r="O343" s="8">
        <f t="shared" si="6"/>
        <v>2730.29</v>
      </c>
    </row>
    <row r="344" spans="1:15" ht="12.75">
      <c r="A344" s="4">
        <v>1751</v>
      </c>
      <c r="B344" s="5" t="s">
        <v>336</v>
      </c>
      <c r="C344" s="20">
        <f>'Nord-Trøndelag'!C26</f>
        <v>3350.29</v>
      </c>
      <c r="D344" s="8">
        <f>IF('Nord-Trøndelag'!D26&gt;0,'Nord-Trøndelag'!D26,"")</f>
        <v>50</v>
      </c>
      <c r="E344" s="8">
        <f>IF('Nord-Trøndelag'!E26&gt;0,'Nord-Trøndelag'!E26,"")</f>
        <v>1350</v>
      </c>
      <c r="F344" s="8">
        <f>IF('Nord-Trøndelag'!F26&gt;0,'Nord-Trøndelag'!F26,"")</f>
        <v>1950</v>
      </c>
      <c r="G344" s="8">
        <f>IF('Nord-Trøndelag'!G26&gt;0,'Nord-Trøndelag'!G26,"")</f>
      </c>
      <c r="H344" s="8">
        <f>IF('Nord-Trøndelag'!H26&gt;0,'Nord-Trøndelag'!H26,"")</f>
      </c>
      <c r="I344" s="8">
        <f>IF('Nord-Trøndelag'!I26&gt;0,'Nord-Trøndelag'!I26,"")</f>
      </c>
      <c r="J344" s="8">
        <f>IF('Nord-Trøndelag'!J26&gt;0,'Nord-Trøndelag'!J26,"")</f>
        <v>1000</v>
      </c>
      <c r="K344" s="8">
        <f>IF('Nord-Trøndelag'!K26&gt;0,'Nord-Trøndelag'!K26,"")</f>
        <v>550</v>
      </c>
      <c r="L344" s="8">
        <f>IF('Nord-Trøndelag'!L26&gt;0,'Nord-Trøndelag'!L26,"")</f>
        <v>650</v>
      </c>
      <c r="M344" s="8">
        <f>IF('Nord-Trøndelag'!M26&gt;0,'Nord-Trøndelag'!M26,"")</f>
      </c>
      <c r="N344" s="8">
        <f>IF('Nord-Trøndelag'!N26&gt;0,'Nord-Trøndelag'!N26,"")</f>
        <v>1100</v>
      </c>
      <c r="O344" s="8">
        <f t="shared" si="6"/>
        <v>3350.29</v>
      </c>
    </row>
    <row r="345" spans="1:15" ht="12.75">
      <c r="A345" s="4">
        <v>1755</v>
      </c>
      <c r="B345" s="5" t="s">
        <v>337</v>
      </c>
      <c r="C345" s="20">
        <f>'Nord-Trøndelag'!C27</f>
        <v>389.18</v>
      </c>
      <c r="D345" s="8">
        <f>IF('Nord-Trøndelag'!D27&gt;0,'Nord-Trøndelag'!D27,"")</f>
      </c>
      <c r="E345" s="8">
        <f>IF('Nord-Trøndelag'!E27&gt;0,'Nord-Trøndelag'!E27,"")</f>
      </c>
      <c r="F345" s="8">
        <f>IF('Nord-Trøndelag'!F27&gt;0,'Nord-Trøndelag'!F27,"")</f>
      </c>
      <c r="G345" s="8">
        <f>IF('Nord-Trøndelag'!G27&gt;0,'Nord-Trøndelag'!G27,"")</f>
        <v>390</v>
      </c>
      <c r="H345" s="8">
        <f>IF('Nord-Trøndelag'!H27&gt;0,'Nord-Trøndelag'!H27,"")</f>
      </c>
      <c r="I345" s="8">
        <f>IF('Nord-Trøndelag'!I27&gt;0,'Nord-Trøndelag'!I27,"")</f>
        <v>60</v>
      </c>
      <c r="J345" s="8">
        <f>IF('Nord-Trøndelag'!J27&gt;0,'Nord-Trøndelag'!J27,"")</f>
      </c>
      <c r="K345" s="8">
        <f>IF('Nord-Trøndelag'!K27&gt;0,'Nord-Trøndelag'!K27,"")</f>
        <v>50</v>
      </c>
      <c r="L345" s="8">
        <f>IF('Nord-Trøndelag'!L27&gt;0,'Nord-Trøndelag'!L27,"")</f>
        <v>100</v>
      </c>
      <c r="M345" s="8">
        <f>IF('Nord-Trøndelag'!M27&gt;0,'Nord-Trøndelag'!M27,"")</f>
        <v>180</v>
      </c>
      <c r="N345" s="8">
        <f>IF('Nord-Trøndelag'!N27&gt;0,'Nord-Trøndelag'!N27,"")</f>
      </c>
      <c r="O345" s="8">
        <f t="shared" si="6"/>
        <v>389.18</v>
      </c>
    </row>
    <row r="346" spans="1:15" ht="12.75">
      <c r="A346" s="4">
        <v>1804</v>
      </c>
      <c r="B346" s="5" t="s">
        <v>338</v>
      </c>
      <c r="C346" s="20">
        <f>Nordland!C4</f>
        <v>30952.42</v>
      </c>
      <c r="D346" s="8">
        <f>IF(Nordland!D4&gt;0,Nordland!D4,"")</f>
      </c>
      <c r="E346" s="8">
        <f>IF(Nordland!E4&gt;0,Nordland!E4,"")</f>
      </c>
      <c r="F346" s="8">
        <f>IF(Nordland!F4&gt;0,Nordland!F4,"")</f>
      </c>
      <c r="G346" s="8">
        <f>IF(Nordland!G4&gt;0,Nordland!G4,"")</f>
      </c>
      <c r="H346" s="8">
        <f>IF(Nordland!H4&gt;0,Nordland!H4,"")</f>
      </c>
      <c r="I346" s="8">
        <f>IF(Nordland!I4&gt;0,Nordland!I4,"")</f>
      </c>
      <c r="J346" s="8">
        <f>IF(Nordland!J4&gt;0,Nordland!J4,"")</f>
      </c>
      <c r="K346" s="8">
        <f>IF(Nordland!K4&gt;0,Nordland!K4,"")</f>
      </c>
      <c r="L346" s="8">
        <f>IF(Nordland!L4&gt;0,Nordland!L4,"")</f>
      </c>
      <c r="M346" s="8">
        <f>IF(Nordland!M4&gt;0,Nordland!M4,"")</f>
      </c>
      <c r="N346" s="8">
        <f>IF(Nordland!N4&gt;0,Nordland!N4,"")</f>
      </c>
      <c r="O346" s="8">
        <f t="shared" si="6"/>
      </c>
    </row>
    <row r="347" spans="1:15" ht="12.75">
      <c r="A347" s="4">
        <v>1805</v>
      </c>
      <c r="B347" s="5" t="s">
        <v>339</v>
      </c>
      <c r="C347" s="20">
        <f>Nordland!C5</f>
        <v>12302.73</v>
      </c>
      <c r="D347" s="8">
        <f>IF(Nordland!D5&gt;0,Nordland!D5,"")</f>
      </c>
      <c r="E347" s="8">
        <f>IF(Nordland!E5&gt;0,Nordland!E5,"")</f>
        <v>4475</v>
      </c>
      <c r="F347" s="8">
        <f>IF(Nordland!F5&gt;0,Nordland!F5,"")</f>
        <v>1300</v>
      </c>
      <c r="G347" s="8">
        <f>IF(Nordland!G5&gt;0,Nordland!G5,"")</f>
        <v>6338</v>
      </c>
      <c r="H347" s="8">
        <f>IF(Nordland!H5&gt;0,Nordland!H5,"")</f>
        <v>190</v>
      </c>
      <c r="I347" s="8">
        <f>IF(Nordland!I5&gt;0,Nordland!I5,"")</f>
        <v>200</v>
      </c>
      <c r="J347" s="8">
        <f>IF(Nordland!J5&gt;0,Nordland!J5,"")</f>
        <v>6898</v>
      </c>
      <c r="K347" s="8">
        <f>IF(Nordland!K5&gt;0,Nordland!K5,"")</f>
        <v>800</v>
      </c>
      <c r="L347" s="8">
        <f>IF(Nordland!L5&gt;0,Nordland!L5,"")</f>
        <v>1500</v>
      </c>
      <c r="M347" s="8">
        <f>IF(Nordland!M5&gt;0,Nordland!M5,"")</f>
        <v>2350</v>
      </c>
      <c r="N347" s="8">
        <f>IF(Nordland!N5&gt;0,Nordland!N5,"")</f>
        <v>555</v>
      </c>
      <c r="O347" s="8">
        <f t="shared" si="6"/>
        <v>12302.73</v>
      </c>
    </row>
    <row r="348" spans="1:15" ht="12.75">
      <c r="A348" s="4">
        <v>1811</v>
      </c>
      <c r="B348" s="5" t="s">
        <v>340</v>
      </c>
      <c r="C348" s="20">
        <f>Nordland!C6</f>
        <v>1089.7</v>
      </c>
      <c r="D348" s="8">
        <f>IF(Nordland!D6&gt;0,Nordland!D6,"")</f>
      </c>
      <c r="E348" s="8">
        <f>IF(Nordland!E6&gt;0,Nordland!E6,"")</f>
        <v>578</v>
      </c>
      <c r="F348" s="8">
        <f>IF(Nordland!F6&gt;0,Nordland!F6,"")</f>
      </c>
      <c r="G348" s="8">
        <f>IF(Nordland!G6&gt;0,Nordland!G6,"")</f>
      </c>
      <c r="H348" s="8">
        <f>IF(Nordland!H6&gt;0,Nordland!H6,"")</f>
        <v>512</v>
      </c>
      <c r="I348" s="8">
        <f>IF(Nordland!I6&gt;0,Nordland!I6,"")</f>
      </c>
      <c r="J348" s="8">
        <f>IF(Nordland!J6&gt;0,Nordland!J6,"")</f>
      </c>
      <c r="K348" s="8">
        <f>IF(Nordland!K6&gt;0,Nordland!K6,"")</f>
        <v>80</v>
      </c>
      <c r="L348" s="8">
        <f>IF(Nordland!L6&gt;0,Nordland!L6,"")</f>
        <v>1010</v>
      </c>
      <c r="M348" s="8">
        <f>IF(Nordland!M6&gt;0,Nordland!M6,"")</f>
      </c>
      <c r="N348" s="8">
        <f>IF(Nordland!N6&gt;0,Nordland!N6,"")</f>
      </c>
      <c r="O348" s="8">
        <f t="shared" si="6"/>
        <v>1089.7</v>
      </c>
    </row>
    <row r="349" spans="1:15" ht="12.75">
      <c r="A349" s="4">
        <v>1812</v>
      </c>
      <c r="B349" s="5" t="s">
        <v>341</v>
      </c>
      <c r="C349" s="20">
        <f>Nordland!C7</f>
        <v>1381.58</v>
      </c>
      <c r="D349" s="8">
        <f>IF(Nordland!D7&gt;0,Nordland!D7,"")</f>
        <v>202</v>
      </c>
      <c r="E349" s="8">
        <f>IF(Nordland!E7&gt;0,Nordland!E7,"")</f>
        <v>460</v>
      </c>
      <c r="F349" s="8">
        <f>IF(Nordland!F7&gt;0,Nordland!F7,"")</f>
        <v>440</v>
      </c>
      <c r="G349" s="8">
        <f>IF(Nordland!G7&gt;0,Nordland!G7,"")</f>
        <v>210</v>
      </c>
      <c r="H349" s="8">
        <f>IF(Nordland!H7&gt;0,Nordland!H7,"")</f>
        <v>70</v>
      </c>
      <c r="I349" s="8">
        <f>IF(Nordland!I7&gt;0,Nordland!I7,"")</f>
        <v>150</v>
      </c>
      <c r="J349" s="8">
        <f>IF(Nordland!J7&gt;0,Nordland!J7,"")</f>
        <v>100</v>
      </c>
      <c r="K349" s="8">
        <f>IF(Nordland!K7&gt;0,Nordland!K7,"")</f>
        <v>320</v>
      </c>
      <c r="L349" s="8">
        <f>IF(Nordland!L7&gt;0,Nordland!L7,"")</f>
        <v>762</v>
      </c>
      <c r="M349" s="8">
        <f>IF(Nordland!M7&gt;0,Nordland!M7,"")</f>
        <v>50</v>
      </c>
      <c r="N349" s="8">
        <f>IF(Nordland!N7&gt;0,Nordland!N7,"")</f>
      </c>
      <c r="O349" s="8">
        <f t="shared" si="6"/>
        <v>1381.58</v>
      </c>
    </row>
    <row r="350" spans="1:15" ht="12.75">
      <c r="A350" s="4">
        <v>1813</v>
      </c>
      <c r="B350" s="5" t="s">
        <v>342</v>
      </c>
      <c r="C350" s="20">
        <f>Nordland!C8</f>
        <v>5068.71</v>
      </c>
      <c r="D350" s="8">
        <f>IF(Nordland!D8&gt;0,Nordland!D8,"")</f>
        <v>69</v>
      </c>
      <c r="E350" s="8">
        <f>IF(Nordland!E8&gt;0,Nordland!E8,"")</f>
        <v>3000</v>
      </c>
      <c r="F350" s="8">
        <f>IF(Nordland!F8&gt;0,Nordland!F8,"")</f>
        <v>400</v>
      </c>
      <c r="G350" s="8">
        <f>IF(Nordland!G8&gt;0,Nordland!G8,"")</f>
        <v>1200</v>
      </c>
      <c r="H350" s="8">
        <f>IF(Nordland!H8&gt;0,Nordland!H8,"")</f>
        <v>400</v>
      </c>
      <c r="I350" s="8">
        <f>IF(Nordland!I8&gt;0,Nordland!I8,"")</f>
      </c>
      <c r="J350" s="8">
        <f>IF(Nordland!J8&gt;0,Nordland!J8,"")</f>
        <v>400</v>
      </c>
      <c r="K350" s="8">
        <f>IF(Nordland!K8&gt;0,Nordland!K8,"")</f>
        <v>3069</v>
      </c>
      <c r="L350" s="8">
        <f>IF(Nordland!L8&gt;0,Nordland!L8,"")</f>
        <v>1600</v>
      </c>
      <c r="M350" s="8">
        <f>IF(Nordland!M8&gt;0,Nordland!M8,"")</f>
      </c>
      <c r="N350" s="8">
        <f>IF(Nordland!N8&gt;0,Nordland!N8,"")</f>
      </c>
      <c r="O350" s="8">
        <f t="shared" si="6"/>
        <v>5068.71</v>
      </c>
    </row>
    <row r="351" spans="1:15" ht="12.75">
      <c r="A351" s="4">
        <v>1815</v>
      </c>
      <c r="B351" s="5" t="s">
        <v>343</v>
      </c>
      <c r="C351" s="20">
        <f>Nordland!C9</f>
        <v>869.61</v>
      </c>
      <c r="D351" s="8">
        <f>IF(Nordland!D9&gt;0,Nordland!D9,"")</f>
      </c>
      <c r="E351" s="8">
        <f>IF(Nordland!E9&gt;0,Nordland!E9,"")</f>
        <v>300</v>
      </c>
      <c r="F351" s="8">
        <f>IF(Nordland!F9&gt;0,Nordland!F9,"")</f>
      </c>
      <c r="G351" s="8">
        <f>IF(Nordland!G9&gt;0,Nordland!G9,"")</f>
        <v>570</v>
      </c>
      <c r="H351" s="8">
        <f>IF(Nordland!H9&gt;0,Nordland!H9,"")</f>
      </c>
      <c r="I351" s="8">
        <f>IF(Nordland!I9&gt;0,Nordland!I9,"")</f>
      </c>
      <c r="J351" s="8">
        <f>IF(Nordland!J9&gt;0,Nordland!J9,"")</f>
      </c>
      <c r="K351" s="8">
        <f>IF(Nordland!K9&gt;0,Nordland!K9,"")</f>
      </c>
      <c r="L351" s="8">
        <f>IF(Nordland!L9&gt;0,Nordland!L9,"")</f>
        <v>870</v>
      </c>
      <c r="M351" s="8">
        <f>IF(Nordland!M9&gt;0,Nordland!M9,"")</f>
      </c>
      <c r="N351" s="8">
        <f>IF(Nordland!N9&gt;0,Nordland!N9,"")</f>
      </c>
      <c r="O351" s="8">
        <f aca="true" t="shared" si="7" ref="O351:O414">IF(SUM(D351:H351)&gt;0,C351,"")</f>
        <v>869.61</v>
      </c>
    </row>
    <row r="352" spans="1:15" ht="12.75">
      <c r="A352" s="4">
        <v>1816</v>
      </c>
      <c r="B352" s="5" t="s">
        <v>344</v>
      </c>
      <c r="C352" s="20">
        <f>Nordland!C10</f>
        <v>328.12</v>
      </c>
      <c r="D352" s="8">
        <f>IF(Nordland!D10&gt;0,Nordland!D10,"")</f>
      </c>
      <c r="E352" s="8">
        <f>IF(Nordland!E10&gt;0,Nordland!E10,"")</f>
        <v>328</v>
      </c>
      <c r="F352" s="8">
        <f>IF(Nordland!F10&gt;0,Nordland!F10,"")</f>
      </c>
      <c r="G352" s="8">
        <f>IF(Nordland!G10&gt;0,Nordland!G10,"")</f>
      </c>
      <c r="H352" s="8">
        <f>IF(Nordland!H10&gt;0,Nordland!H10,"")</f>
      </c>
      <c r="I352" s="8">
        <f>IF(Nordland!I10&gt;0,Nordland!I10,"")</f>
      </c>
      <c r="J352" s="8">
        <f>IF(Nordland!J10&gt;0,Nordland!J10,"")</f>
        <v>170</v>
      </c>
      <c r="K352" s="8">
        <f>IF(Nordland!K10&gt;0,Nordland!K10,"")</f>
      </c>
      <c r="L352" s="8">
        <f>IF(Nordland!L10&gt;0,Nordland!L10,"")</f>
        <v>158</v>
      </c>
      <c r="M352" s="8">
        <f>IF(Nordland!M10&gt;0,Nordland!M10,"")</f>
      </c>
      <c r="N352" s="8">
        <f>IF(Nordland!N10&gt;0,Nordland!N10,"")</f>
      </c>
      <c r="O352" s="8">
        <f t="shared" si="7"/>
        <v>328.12</v>
      </c>
    </row>
    <row r="353" spans="1:15" ht="12.75">
      <c r="A353" s="4">
        <v>1818</v>
      </c>
      <c r="B353" s="5" t="s">
        <v>258</v>
      </c>
      <c r="C353" s="20">
        <f>Nordland!C11</f>
        <v>1111.84</v>
      </c>
      <c r="D353" s="8">
        <f>IF(Nordland!D11&gt;0,Nordland!D11,"")</f>
      </c>
      <c r="E353" s="8">
        <f>IF(Nordland!E11&gt;0,Nordland!E11,"")</f>
      </c>
      <c r="F353" s="8">
        <f>IF(Nordland!F11&gt;0,Nordland!F11,"")</f>
      </c>
      <c r="G353" s="8">
        <f>IF(Nordland!G11&gt;0,Nordland!G11,"")</f>
      </c>
      <c r="H353" s="8">
        <f>IF(Nordland!H11&gt;0,Nordland!H11,"")</f>
      </c>
      <c r="I353" s="8">
        <f>IF(Nordland!I11&gt;0,Nordland!I11,"")</f>
      </c>
      <c r="J353" s="8">
        <f>IF(Nordland!J11&gt;0,Nordland!J11,"")</f>
      </c>
      <c r="K353" s="8">
        <f>IF(Nordland!K11&gt;0,Nordland!K11,"")</f>
      </c>
      <c r="L353" s="8">
        <f>IF(Nordland!L11&gt;0,Nordland!L11,"")</f>
      </c>
      <c r="M353" s="8">
        <f>IF(Nordland!M11&gt;0,Nordland!M11,"")</f>
      </c>
      <c r="N353" s="8">
        <f>IF(Nordland!N11&gt;0,Nordland!N11,"")</f>
      </c>
      <c r="O353" s="8">
        <f t="shared" si="7"/>
      </c>
    </row>
    <row r="354" spans="1:15" ht="12.75">
      <c r="A354" s="4">
        <v>1820</v>
      </c>
      <c r="B354" s="5" t="s">
        <v>345</v>
      </c>
      <c r="C354" s="20">
        <f>Nordland!C12</f>
        <v>4851.98</v>
      </c>
      <c r="D354" s="8">
        <f>IF(Nordland!D12&gt;0,Nordland!D12,"")</f>
        <v>2652</v>
      </c>
      <c r="E354" s="8">
        <f>IF(Nordland!E12&gt;0,Nordland!E12,"")</f>
        <v>2200</v>
      </c>
      <c r="F354" s="8">
        <f>IF(Nordland!F12&gt;0,Nordland!F12,"")</f>
      </c>
      <c r="G354" s="8">
        <f>IF(Nordland!G12&gt;0,Nordland!G12,"")</f>
      </c>
      <c r="H354" s="8">
        <f>IF(Nordland!H12&gt;0,Nordland!H12,"")</f>
      </c>
      <c r="I354" s="8">
        <f>IF(Nordland!I12&gt;0,Nordland!I12,"")</f>
      </c>
      <c r="J354" s="8">
        <f>IF(Nordland!J12&gt;0,Nordland!J12,"")</f>
        <v>1700</v>
      </c>
      <c r="K354" s="8">
        <f>IF(Nordland!K12&gt;0,Nordland!K12,"")</f>
      </c>
      <c r="L354" s="8">
        <f>IF(Nordland!L12&gt;0,Nordland!L12,"")</f>
        <v>500</v>
      </c>
      <c r="M354" s="8">
        <f>IF(Nordland!M12&gt;0,Nordland!M12,"")</f>
      </c>
      <c r="N354" s="8">
        <f>IF(Nordland!N12&gt;0,Nordland!N12,"")</f>
      </c>
      <c r="O354" s="8">
        <f t="shared" si="7"/>
        <v>4851.98</v>
      </c>
    </row>
    <row r="355" spans="1:15" ht="12.75">
      <c r="A355" s="4">
        <v>1822</v>
      </c>
      <c r="B355" s="5" t="s">
        <v>346</v>
      </c>
      <c r="C355" s="20">
        <f>Nordland!C13</f>
        <v>1411.78</v>
      </c>
      <c r="D355" s="8">
        <f>IF(Nordland!D13&gt;0,Nordland!D13,"")</f>
        <v>1412</v>
      </c>
      <c r="E355" s="8">
        <f>IF(Nordland!E13&gt;0,Nordland!E13,"")</f>
      </c>
      <c r="F355" s="8">
        <f>IF(Nordland!F13&gt;0,Nordland!F13,"")</f>
      </c>
      <c r="G355" s="8">
        <f>IF(Nordland!G13&gt;0,Nordland!G13,"")</f>
      </c>
      <c r="H355" s="8">
        <f>IF(Nordland!H13&gt;0,Nordland!H13,"")</f>
      </c>
      <c r="I355" s="8">
        <f>IF(Nordland!I13&gt;0,Nordland!I13,"")</f>
      </c>
      <c r="J355" s="8">
        <f>IF(Nordland!J13&gt;0,Nordland!J13,"")</f>
      </c>
      <c r="K355" s="8">
        <f>IF(Nordland!K13&gt;0,Nordland!K13,"")</f>
      </c>
      <c r="L355" s="8">
        <f>IF(Nordland!L13&gt;0,Nordland!L13,"")</f>
        <v>1412</v>
      </c>
      <c r="M355" s="8">
        <f>IF(Nordland!M13&gt;0,Nordland!M13,"")</f>
      </c>
      <c r="N355" s="8">
        <f>IF(Nordland!N13&gt;0,Nordland!N13,"")</f>
      </c>
      <c r="O355" s="8">
        <f t="shared" si="7"/>
        <v>1411.78</v>
      </c>
    </row>
    <row r="356" spans="1:15" ht="12.75">
      <c r="A356" s="4">
        <v>1824</v>
      </c>
      <c r="B356" s="5" t="s">
        <v>347</v>
      </c>
      <c r="C356" s="20">
        <f>Nordland!C14</f>
        <v>8956.47</v>
      </c>
      <c r="D356" s="8">
        <f>IF(Nordland!D14&gt;0,Nordland!D14,"")</f>
        <v>11</v>
      </c>
      <c r="E356" s="8">
        <f>IF(Nordland!E14&gt;0,Nordland!E14,"")</f>
        <v>4838</v>
      </c>
      <c r="F356" s="8">
        <f>IF(Nordland!F14&gt;0,Nordland!F14,"")</f>
        <v>475</v>
      </c>
      <c r="G356" s="8">
        <f>IF(Nordland!G14&gt;0,Nordland!G14,"")</f>
        <v>3441</v>
      </c>
      <c r="H356" s="8">
        <f>IF(Nordland!H14&gt;0,Nordland!H14,"")</f>
        <v>191</v>
      </c>
      <c r="I356" s="8">
        <f>IF(Nordland!I14&gt;0,Nordland!I14,"")</f>
        <v>260</v>
      </c>
      <c r="J356" s="8">
        <f>IF(Nordland!J14&gt;0,Nordland!J14,"")</f>
        <v>480</v>
      </c>
      <c r="K356" s="8">
        <f>IF(Nordland!K14&gt;0,Nordland!K14,"")</f>
        <v>240</v>
      </c>
      <c r="L356" s="8">
        <f>IF(Nordland!L14&gt;0,Nordland!L14,"")</f>
        <v>6985</v>
      </c>
      <c r="M356" s="8">
        <f>IF(Nordland!M14&gt;0,Nordland!M14,"")</f>
        <v>980</v>
      </c>
      <c r="N356" s="8">
        <f>IF(Nordland!N14&gt;0,Nordland!N14,"")</f>
      </c>
      <c r="O356" s="8">
        <f t="shared" si="7"/>
        <v>8956.47</v>
      </c>
    </row>
    <row r="357" spans="1:15" ht="12.75">
      <c r="A357" s="4">
        <v>1825</v>
      </c>
      <c r="B357" s="5" t="s">
        <v>348</v>
      </c>
      <c r="C357" s="20">
        <f>Nordland!C15</f>
        <v>1020.59</v>
      </c>
      <c r="D357" s="8">
        <f>IF(Nordland!D15&gt;0,Nordland!D15,"")</f>
      </c>
      <c r="E357" s="8">
        <f>IF(Nordland!E15&gt;0,Nordland!E15,"")</f>
        <v>600</v>
      </c>
      <c r="F357" s="8">
        <f>IF(Nordland!F15&gt;0,Nordland!F15,"")</f>
      </c>
      <c r="G357" s="8">
        <f>IF(Nordland!G15&gt;0,Nordland!G15,"")</f>
      </c>
      <c r="H357" s="8">
        <f>IF(Nordland!H15&gt;0,Nordland!H15,"")</f>
        <v>421</v>
      </c>
      <c r="I357" s="8">
        <f>IF(Nordland!I15&gt;0,Nordland!I15,"")</f>
      </c>
      <c r="J357" s="8">
        <f>IF(Nordland!J15&gt;0,Nordland!J15,"")</f>
      </c>
      <c r="K357" s="8">
        <f>IF(Nordland!K15&gt;0,Nordland!K15,"")</f>
        <v>270</v>
      </c>
      <c r="L357" s="8">
        <f>IF(Nordland!L15&gt;0,Nordland!L15,"")</f>
        <v>751</v>
      </c>
      <c r="M357" s="8">
        <f>IF(Nordland!M15&gt;0,Nordland!M15,"")</f>
      </c>
      <c r="N357" s="8">
        <f>IF(Nordland!N15&gt;0,Nordland!N15,"")</f>
      </c>
      <c r="O357" s="8">
        <f t="shared" si="7"/>
        <v>1020.59</v>
      </c>
    </row>
    <row r="358" spans="1:15" ht="12.75">
      <c r="A358" s="4">
        <v>1826</v>
      </c>
      <c r="B358" s="5" t="s">
        <v>349</v>
      </c>
      <c r="C358" s="20">
        <f>Nordland!C16</f>
        <v>966.91</v>
      </c>
      <c r="D358" s="8">
        <f>IF(Nordland!D16&gt;0,Nordland!D16,"")</f>
      </c>
      <c r="E358" s="8">
        <f>IF(Nordland!E16&gt;0,Nordland!E16,"")</f>
      </c>
      <c r="F358" s="8">
        <f>IF(Nordland!F16&gt;0,Nordland!F16,"")</f>
      </c>
      <c r="G358" s="8">
        <f>IF(Nordland!G16&gt;0,Nordland!G16,"")</f>
        <v>967</v>
      </c>
      <c r="H358" s="8">
        <f>IF(Nordland!H16&gt;0,Nordland!H16,"")</f>
      </c>
      <c r="I358" s="8">
        <f>IF(Nordland!I16&gt;0,Nordland!I16,"")</f>
      </c>
      <c r="J358" s="8">
        <f>IF(Nordland!J16&gt;0,Nordland!J16,"")</f>
      </c>
      <c r="K358" s="8">
        <f>IF(Nordland!K16&gt;0,Nordland!K16,"")</f>
        <v>967</v>
      </c>
      <c r="L358" s="8">
        <f>IF(Nordland!L16&gt;0,Nordland!L16,"")</f>
      </c>
      <c r="M358" s="8">
        <f>IF(Nordland!M16&gt;0,Nordland!M16,"")</f>
      </c>
      <c r="N358" s="8">
        <f>IF(Nordland!N16&gt;0,Nordland!N16,"")</f>
      </c>
      <c r="O358" s="8">
        <f t="shared" si="7"/>
        <v>966.91</v>
      </c>
    </row>
    <row r="359" spans="1:15" ht="12.75">
      <c r="A359" s="4">
        <v>1827</v>
      </c>
      <c r="B359" s="5" t="s">
        <v>350</v>
      </c>
      <c r="C359" s="20">
        <f>Nordland!C17</f>
        <v>970.26</v>
      </c>
      <c r="D359" s="8">
        <f>IF(Nordland!D17&gt;0,Nordland!D17,"")</f>
      </c>
      <c r="E359" s="8">
        <f>IF(Nordland!E17&gt;0,Nordland!E17,"")</f>
      </c>
      <c r="F359" s="8">
        <f>IF(Nordland!F17&gt;0,Nordland!F17,"")</f>
      </c>
      <c r="G359" s="8">
        <f>IF(Nordland!G17&gt;0,Nordland!G17,"")</f>
        <v>970</v>
      </c>
      <c r="H359" s="8">
        <f>IF(Nordland!H17&gt;0,Nordland!H17,"")</f>
      </c>
      <c r="I359" s="8">
        <f>IF(Nordland!I17&gt;0,Nordland!I17,"")</f>
      </c>
      <c r="J359" s="8">
        <f>IF(Nordland!J17&gt;0,Nordland!J17,"")</f>
      </c>
      <c r="K359" s="8">
        <f>IF(Nordland!K17&gt;0,Nordland!K17,"")</f>
      </c>
      <c r="L359" s="8">
        <f>IF(Nordland!L17&gt;0,Nordland!L17,"")</f>
      </c>
      <c r="M359" s="8">
        <f>IF(Nordland!M17&gt;0,Nordland!M17,"")</f>
      </c>
      <c r="N359" s="8">
        <f>IF(Nordland!N17&gt;0,Nordland!N17,"")</f>
        <v>970</v>
      </c>
      <c r="O359" s="8">
        <f t="shared" si="7"/>
        <v>970.26</v>
      </c>
    </row>
    <row r="360" spans="1:15" ht="12.75">
      <c r="A360" s="4">
        <v>1828</v>
      </c>
      <c r="B360" s="5" t="s">
        <v>351</v>
      </c>
      <c r="C360" s="20">
        <f>Nordland!C18</f>
        <v>1186.32</v>
      </c>
      <c r="D360" s="8">
        <f>IF(Nordland!D18&gt;0,Nordland!D18,"")</f>
      </c>
      <c r="E360" s="8">
        <f>IF(Nordland!E18&gt;0,Nordland!E18,"")</f>
        <v>1186</v>
      </c>
      <c r="F360" s="8">
        <f>IF(Nordland!F18&gt;0,Nordland!F18,"")</f>
      </c>
      <c r="G360" s="8">
        <f>IF(Nordland!G18&gt;0,Nordland!G18,"")</f>
      </c>
      <c r="H360" s="8">
        <f>IF(Nordland!H18&gt;0,Nordland!H18,"")</f>
      </c>
      <c r="I360" s="8">
        <f>IF(Nordland!I18&gt;0,Nordland!I18,"")</f>
      </c>
      <c r="J360" s="8">
        <f>IF(Nordland!J18&gt;0,Nordland!J18,"")</f>
        <v>86</v>
      </c>
      <c r="K360" s="8">
        <f>IF(Nordland!K18&gt;0,Nordland!K18,"")</f>
      </c>
      <c r="L360" s="8">
        <f>IF(Nordland!L18&gt;0,Nordland!L18,"")</f>
        <v>100</v>
      </c>
      <c r="M360" s="8">
        <f>IF(Nordland!M18&gt;0,Nordland!M18,"")</f>
        <v>1000</v>
      </c>
      <c r="N360" s="8">
        <f>IF(Nordland!N18&gt;0,Nordland!N18,"")</f>
      </c>
      <c r="O360" s="8">
        <f t="shared" si="7"/>
        <v>1186.32</v>
      </c>
    </row>
    <row r="361" spans="1:15" ht="12.75">
      <c r="A361" s="4">
        <v>1832</v>
      </c>
      <c r="B361" s="5" t="s">
        <v>352</v>
      </c>
      <c r="C361" s="20">
        <f>Nordland!C19</f>
        <v>3011.43</v>
      </c>
      <c r="D361" s="8">
        <f>IF(Nordland!D19&gt;0,Nordland!D19,"")</f>
      </c>
      <c r="E361" s="8">
        <f>IF(Nordland!E19&gt;0,Nordland!E19,"")</f>
        <v>2311</v>
      </c>
      <c r="F361" s="8">
        <f>IF(Nordland!F19&gt;0,Nordland!F19,"")</f>
        <v>500</v>
      </c>
      <c r="G361" s="8">
        <f>IF(Nordland!G19&gt;0,Nordland!G19,"")</f>
      </c>
      <c r="H361" s="8">
        <f>IF(Nordland!H19&gt;0,Nordland!H19,"")</f>
        <v>200</v>
      </c>
      <c r="I361" s="8">
        <f>IF(Nordland!I19&gt;0,Nordland!I19,"")</f>
        <v>90</v>
      </c>
      <c r="J361" s="8">
        <f>IF(Nordland!J19&gt;0,Nordland!J19,"")</f>
        <v>2721</v>
      </c>
      <c r="K361" s="8">
        <f>IF(Nordland!K19&gt;0,Nordland!K19,"")</f>
      </c>
      <c r="L361" s="8">
        <f>IF(Nordland!L19&gt;0,Nordland!L19,"")</f>
      </c>
      <c r="M361" s="8">
        <f>IF(Nordland!M19&gt;0,Nordland!M19,"")</f>
        <v>200</v>
      </c>
      <c r="N361" s="8">
        <f>IF(Nordland!N19&gt;0,Nordland!N19,"")</f>
      </c>
      <c r="O361" s="8">
        <f t="shared" si="7"/>
        <v>3011.43</v>
      </c>
    </row>
    <row r="362" spans="1:15" ht="12.75">
      <c r="A362" s="4">
        <v>1833</v>
      </c>
      <c r="B362" s="5" t="s">
        <v>353</v>
      </c>
      <c r="C362" s="20">
        <f>Nordland!C20</f>
        <v>16929.25</v>
      </c>
      <c r="D362" s="8">
        <f>IF(Nordland!D20&gt;0,Nordland!D20,"")</f>
      </c>
      <c r="E362" s="8">
        <f>IF(Nordland!E20&gt;0,Nordland!E20,"")</f>
      </c>
      <c r="F362" s="8">
        <f>IF(Nordland!F20&gt;0,Nordland!F20,"")</f>
      </c>
      <c r="G362" s="8">
        <f>IF(Nordland!G20&gt;0,Nordland!G20,"")</f>
      </c>
      <c r="H362" s="8">
        <f>IF(Nordland!H20&gt;0,Nordland!H20,"")</f>
      </c>
      <c r="I362" s="8">
        <f>IF(Nordland!I20&gt;0,Nordland!I20,"")</f>
      </c>
      <c r="J362" s="8">
        <f>IF(Nordland!J20&gt;0,Nordland!J20,"")</f>
      </c>
      <c r="K362" s="8">
        <f>IF(Nordland!K20&gt;0,Nordland!K20,"")</f>
      </c>
      <c r="L362" s="8">
        <f>IF(Nordland!L20&gt;0,Nordland!L20,"")</f>
      </c>
      <c r="M362" s="8">
        <f>IF(Nordland!M20&gt;0,Nordland!M20,"")</f>
      </c>
      <c r="N362" s="8">
        <f>IF(Nordland!N20&gt;0,Nordland!N20,"")</f>
      </c>
      <c r="O362" s="8">
        <f t="shared" si="7"/>
      </c>
    </row>
    <row r="363" spans="1:15" ht="12.75">
      <c r="A363" s="4">
        <v>1834</v>
      </c>
      <c r="B363" s="5" t="s">
        <v>354</v>
      </c>
      <c r="C363" s="20">
        <f>Nordland!C21</f>
        <v>1282.28</v>
      </c>
      <c r="D363" s="8">
        <f>IF(Nordland!D21&gt;0,Nordland!D21,"")</f>
      </c>
      <c r="E363" s="8">
        <f>IF(Nordland!E21&gt;0,Nordland!E21,"")</f>
        <v>450</v>
      </c>
      <c r="F363" s="8">
        <f>IF(Nordland!F21&gt;0,Nordland!F21,"")</f>
      </c>
      <c r="G363" s="8">
        <f>IF(Nordland!G21&gt;0,Nordland!G21,"")</f>
        <v>832</v>
      </c>
      <c r="H363" s="8">
        <f>IF(Nordland!H21&gt;0,Nordland!H21,"")</f>
      </c>
      <c r="I363" s="8">
        <f>IF(Nordland!I21&gt;0,Nordland!I21,"")</f>
      </c>
      <c r="J363" s="8">
        <f>IF(Nordland!J21&gt;0,Nordland!J21,"")</f>
        <v>800</v>
      </c>
      <c r="K363" s="8">
        <f>IF(Nordland!K21&gt;0,Nordland!K21,"")</f>
      </c>
      <c r="L363" s="8">
        <f>IF(Nordland!L21&gt;0,Nordland!L21,"")</f>
        <v>482</v>
      </c>
      <c r="M363" s="8">
        <f>IF(Nordland!M21&gt;0,Nordland!M21,"")</f>
      </c>
      <c r="N363" s="8">
        <f>IF(Nordland!N21&gt;0,Nordland!N21,"")</f>
      </c>
      <c r="O363" s="8">
        <f t="shared" si="7"/>
        <v>1282.28</v>
      </c>
    </row>
    <row r="364" spans="1:15" ht="12.75">
      <c r="A364" s="4">
        <v>1835</v>
      </c>
      <c r="B364" s="5" t="s">
        <v>355</v>
      </c>
      <c r="C364" s="20">
        <f>Nordland!C22</f>
        <v>305.3</v>
      </c>
      <c r="D364" s="8">
        <f>IF(Nordland!D22&gt;0,Nordland!D22,"")</f>
      </c>
      <c r="E364" s="8">
        <f>IF(Nordland!E22&gt;0,Nordland!E22,"")</f>
      </c>
      <c r="F364" s="8">
        <f>IF(Nordland!F22&gt;0,Nordland!F22,"")</f>
        <v>305</v>
      </c>
      <c r="G364" s="8">
        <f>IF(Nordland!G22&gt;0,Nordland!G22,"")</f>
      </c>
      <c r="H364" s="8">
        <f>IF(Nordland!H22&gt;0,Nordland!H22,"")</f>
      </c>
      <c r="I364" s="8">
        <f>IF(Nordland!I22&gt;0,Nordland!I22,"")</f>
      </c>
      <c r="J364" s="8">
        <f>IF(Nordland!J22&gt;0,Nordland!J22,"")</f>
      </c>
      <c r="K364" s="8">
        <f>IF(Nordland!K22&gt;0,Nordland!K22,"")</f>
      </c>
      <c r="L364" s="8">
        <f>IF(Nordland!L22&gt;0,Nordland!L22,"")</f>
        <v>305</v>
      </c>
      <c r="M364" s="8">
        <f>IF(Nordland!M22&gt;0,Nordland!M22,"")</f>
      </c>
      <c r="N364" s="8">
        <f>IF(Nordland!N22&gt;0,Nordland!N22,"")</f>
      </c>
      <c r="O364" s="8">
        <f t="shared" si="7"/>
        <v>305.3</v>
      </c>
    </row>
    <row r="365" spans="1:15" ht="12.75">
      <c r="A365" s="4">
        <v>1836</v>
      </c>
      <c r="B365" s="5" t="s">
        <v>356</v>
      </c>
      <c r="C365" s="20">
        <f>Nordland!C23</f>
        <v>885.05</v>
      </c>
      <c r="D365" s="8">
        <f>IF(Nordland!D23&gt;0,Nordland!D23,"")</f>
      </c>
      <c r="E365" s="8">
        <f>IF(Nordland!E23&gt;0,Nordland!E23,"")</f>
      </c>
      <c r="F365" s="8">
        <f>IF(Nordland!F23&gt;0,Nordland!F23,"")</f>
      </c>
      <c r="G365" s="8">
        <f>IF(Nordland!G23&gt;0,Nordland!G23,"")</f>
      </c>
      <c r="H365" s="8">
        <f>IF(Nordland!H23&gt;0,Nordland!H23,"")</f>
      </c>
      <c r="I365" s="8">
        <f>IF(Nordland!I23&gt;0,Nordland!I23,"")</f>
      </c>
      <c r="J365" s="8">
        <f>IF(Nordland!J23&gt;0,Nordland!J23,"")</f>
      </c>
      <c r="K365" s="8">
        <f>IF(Nordland!K23&gt;0,Nordland!K23,"")</f>
      </c>
      <c r="L365" s="8">
        <f>IF(Nordland!L23&gt;0,Nordland!L23,"")</f>
      </c>
      <c r="M365" s="8">
        <f>IF(Nordland!M23&gt;0,Nordland!M23,"")</f>
      </c>
      <c r="N365" s="8">
        <f>IF(Nordland!N23&gt;0,Nordland!N23,"")</f>
      </c>
      <c r="O365" s="8">
        <f t="shared" si="7"/>
      </c>
    </row>
    <row r="366" spans="1:15" ht="12.75">
      <c r="A366" s="4">
        <v>1837</v>
      </c>
      <c r="B366" s="5" t="s">
        <v>357</v>
      </c>
      <c r="C366" s="20">
        <f>Nordland!C24</f>
        <v>4427.24</v>
      </c>
      <c r="D366" s="8">
        <f>IF(Nordland!D24&gt;0,Nordland!D24,"")</f>
        <v>527</v>
      </c>
      <c r="E366" s="8">
        <f>IF(Nordland!E24&gt;0,Nordland!E24,"")</f>
        <v>2300</v>
      </c>
      <c r="F366" s="8">
        <f>IF(Nordland!F24&gt;0,Nordland!F24,"")</f>
        <v>1100</v>
      </c>
      <c r="G366" s="8">
        <f>IF(Nordland!G24&gt;0,Nordland!G24,"")</f>
      </c>
      <c r="H366" s="8">
        <f>IF(Nordland!H24&gt;0,Nordland!H24,"")</f>
        <v>500</v>
      </c>
      <c r="I366" s="8">
        <f>IF(Nordland!I24&gt;0,Nordland!I24,"")</f>
        <v>900</v>
      </c>
      <c r="J366" s="8">
        <f>IF(Nordland!J24&gt;0,Nordland!J24,"")</f>
        <v>900</v>
      </c>
      <c r="K366" s="8">
        <f>IF(Nordland!K24&gt;0,Nordland!K24,"")</f>
        <v>700</v>
      </c>
      <c r="L366" s="8">
        <f>IF(Nordland!L24&gt;0,Nordland!L24,"")</f>
        <v>1627</v>
      </c>
      <c r="M366" s="8">
        <f>IF(Nordland!M24&gt;0,Nordland!M24,"")</f>
        <v>300</v>
      </c>
      <c r="N366" s="8">
        <f>IF(Nordland!N24&gt;0,Nordland!N24,"")</f>
      </c>
      <c r="O366" s="8">
        <f t="shared" si="7"/>
        <v>4427.24</v>
      </c>
    </row>
    <row r="367" spans="1:15" ht="12.75">
      <c r="A367" s="4">
        <v>1838</v>
      </c>
      <c r="B367" s="5" t="s">
        <v>358</v>
      </c>
      <c r="C367" s="20">
        <f>Nordland!C25</f>
        <v>1370.18</v>
      </c>
      <c r="D367" s="8">
        <f>IF(Nordland!D25&gt;0,Nordland!D25,"")</f>
      </c>
      <c r="E367" s="8">
        <f>IF(Nordland!E25&gt;0,Nordland!E25,"")</f>
      </c>
      <c r="F367" s="8">
        <f>IF(Nordland!F25&gt;0,Nordland!F25,"")</f>
      </c>
      <c r="G367" s="8">
        <f>IF(Nordland!G25&gt;0,Nordland!G25,"")</f>
        <v>1370</v>
      </c>
      <c r="H367" s="8">
        <f>IF(Nordland!H25&gt;0,Nordland!H25,"")</f>
      </c>
      <c r="I367" s="8">
        <f>IF(Nordland!I25&gt;0,Nordland!I25,"")</f>
      </c>
      <c r="J367" s="8">
        <f>IF(Nordland!J25&gt;0,Nordland!J25,"")</f>
        <v>1000</v>
      </c>
      <c r="K367" s="8">
        <f>IF(Nordland!K25&gt;0,Nordland!K25,"")</f>
      </c>
      <c r="L367" s="8">
        <f>IF(Nordland!L25&gt;0,Nordland!L25,"")</f>
        <v>370</v>
      </c>
      <c r="M367" s="8">
        <f>IF(Nordland!M25&gt;0,Nordland!M25,"")</f>
      </c>
      <c r="N367" s="8">
        <f>IF(Nordland!N25&gt;0,Nordland!N25,"")</f>
      </c>
      <c r="O367" s="8">
        <f t="shared" si="7"/>
        <v>1370.18</v>
      </c>
    </row>
    <row r="368" spans="1:15" ht="12.75">
      <c r="A368" s="4">
        <v>1839</v>
      </c>
      <c r="B368" s="5" t="s">
        <v>359</v>
      </c>
      <c r="C368" s="20">
        <f>Nordland!C26</f>
        <v>765.61</v>
      </c>
      <c r="D368" s="8">
        <f>IF(Nordland!D26&gt;0,Nordland!D26,"")</f>
      </c>
      <c r="E368" s="8">
        <f>IF(Nordland!E26&gt;0,Nordland!E26,"")</f>
      </c>
      <c r="F368" s="8">
        <f>IF(Nordland!F26&gt;0,Nordland!F26,"")</f>
      </c>
      <c r="G368" s="8">
        <f>IF(Nordland!G26&gt;0,Nordland!G26,"")</f>
      </c>
      <c r="H368" s="8">
        <f>IF(Nordland!H26&gt;0,Nordland!H26,"")</f>
      </c>
      <c r="I368" s="8">
        <f>IF(Nordland!I26&gt;0,Nordland!I26,"")</f>
      </c>
      <c r="J368" s="8">
        <f>IF(Nordland!J26&gt;0,Nordland!J26,"")</f>
      </c>
      <c r="K368" s="8">
        <f>IF(Nordland!K26&gt;0,Nordland!K26,"")</f>
      </c>
      <c r="L368" s="8">
        <f>IF(Nordland!L26&gt;0,Nordland!L26,"")</f>
      </c>
      <c r="M368" s="8">
        <f>IF(Nordland!M26&gt;0,Nordland!M26,"")</f>
      </c>
      <c r="N368" s="8">
        <f>IF(Nordland!N26&gt;0,Nordland!N26,"")</f>
      </c>
      <c r="O368" s="8">
        <f t="shared" si="7"/>
      </c>
    </row>
    <row r="369" spans="1:15" ht="12.75">
      <c r="A369" s="4">
        <v>1840</v>
      </c>
      <c r="B369" s="5" t="s">
        <v>360</v>
      </c>
      <c r="C369" s="20">
        <f>Nordland!C27</f>
        <v>3161.07</v>
      </c>
      <c r="D369" s="8">
        <f>IF(Nordland!D27&gt;0,Nordland!D27,"")</f>
        <v>301</v>
      </c>
      <c r="E369" s="8">
        <f>IF(Nordland!E27&gt;0,Nordland!E27,"")</f>
      </c>
      <c r="F369" s="8">
        <f>IF(Nordland!F27&gt;0,Nordland!F27,"")</f>
        <v>2860</v>
      </c>
      <c r="G369" s="8">
        <f>IF(Nordland!G27&gt;0,Nordland!G27,"")</f>
      </c>
      <c r="H369" s="8">
        <f>IF(Nordland!H27&gt;0,Nordland!H27,"")</f>
      </c>
      <c r="I369" s="8">
        <f>IF(Nordland!I27&gt;0,Nordland!I27,"")</f>
      </c>
      <c r="J369" s="8">
        <f>IF(Nordland!J27&gt;0,Nordland!J27,"")</f>
        <v>3161</v>
      </c>
      <c r="K369" s="8">
        <f>IF(Nordland!K27&gt;0,Nordland!K27,"")</f>
      </c>
      <c r="L369" s="8">
        <f>IF(Nordland!L27&gt;0,Nordland!L27,"")</f>
      </c>
      <c r="M369" s="8">
        <f>IF(Nordland!M27&gt;0,Nordland!M27,"")</f>
      </c>
      <c r="N369" s="8">
        <f>IF(Nordland!N27&gt;0,Nordland!N27,"")</f>
      </c>
      <c r="O369" s="8">
        <f t="shared" si="7"/>
        <v>3161.07</v>
      </c>
    </row>
    <row r="370" spans="1:15" ht="12.75">
      <c r="A370" s="4">
        <v>1841</v>
      </c>
      <c r="B370" s="5" t="s">
        <v>361</v>
      </c>
      <c r="C370" s="20">
        <f>Nordland!C28</f>
        <v>6358.37</v>
      </c>
      <c r="D370" s="8">
        <f>IF(Nordland!D28&gt;0,Nordland!D28,"")</f>
      </c>
      <c r="E370" s="8">
        <f>IF(Nordland!E28&gt;0,Nordland!E28,"")</f>
        <v>2860</v>
      </c>
      <c r="F370" s="8">
        <f>IF(Nordland!F28&gt;0,Nordland!F28,"")</f>
        <v>3000</v>
      </c>
      <c r="G370" s="8">
        <f>IF(Nordland!G28&gt;0,Nordland!G28,"")</f>
        <v>600</v>
      </c>
      <c r="H370" s="8">
        <f>IF(Nordland!H28&gt;0,Nordland!H28,"")</f>
        <v>40</v>
      </c>
      <c r="I370" s="8">
        <f>IF(Nordland!I28&gt;0,Nordland!I28,"")</f>
        <v>1000</v>
      </c>
      <c r="J370" s="8">
        <f>IF(Nordland!J28&gt;0,Nordland!J28,"")</f>
        <v>200</v>
      </c>
      <c r="K370" s="8">
        <f>IF(Nordland!K28&gt;0,Nordland!K28,"")</f>
        <v>800</v>
      </c>
      <c r="L370" s="8">
        <f>IF(Nordland!L28&gt;0,Nordland!L28,"")</f>
        <v>3500</v>
      </c>
      <c r="M370" s="8">
        <f>IF(Nordland!M28&gt;0,Nordland!M28,"")</f>
        <v>1000</v>
      </c>
      <c r="N370" s="8">
        <f>IF(Nordland!N28&gt;0,Nordland!N28,"")</f>
      </c>
      <c r="O370" s="8">
        <f t="shared" si="7"/>
        <v>6358.37</v>
      </c>
    </row>
    <row r="371" spans="1:15" ht="12.75">
      <c r="A371" s="4">
        <v>1845</v>
      </c>
      <c r="B371" s="5" t="s">
        <v>362</v>
      </c>
      <c r="C371" s="20">
        <f>Nordland!C29</f>
        <v>1355.41</v>
      </c>
      <c r="D371" s="8">
        <f>IF(Nordland!D29&gt;0,Nordland!D29,"")</f>
        <v>87</v>
      </c>
      <c r="E371" s="8">
        <f>IF(Nordland!E29&gt;0,Nordland!E29,"")</f>
      </c>
      <c r="F371" s="8">
        <f>IF(Nordland!F29&gt;0,Nordland!F29,"")</f>
      </c>
      <c r="G371" s="8">
        <f>IF(Nordland!G29&gt;0,Nordland!G29,"")</f>
        <v>1268</v>
      </c>
      <c r="H371" s="8">
        <f>IF(Nordland!H29&gt;0,Nordland!H29,"")</f>
      </c>
      <c r="I371" s="8">
        <f>IF(Nordland!I29&gt;0,Nordland!I29,"")</f>
        <v>637</v>
      </c>
      <c r="J371" s="8">
        <f>IF(Nordland!J29&gt;0,Nordland!J29,"")</f>
        <v>327</v>
      </c>
      <c r="K371" s="8">
        <f>IF(Nordland!K29&gt;0,Nordland!K29,"")</f>
      </c>
      <c r="L371" s="8">
        <f>IF(Nordland!L29&gt;0,Nordland!L29,"")</f>
        <v>87</v>
      </c>
      <c r="M371" s="8">
        <f>IF(Nordland!M29&gt;0,Nordland!M29,"")</f>
        <v>304</v>
      </c>
      <c r="N371" s="8">
        <f>IF(Nordland!N29&gt;0,Nordland!N29,"")</f>
      </c>
      <c r="O371" s="8">
        <f t="shared" si="7"/>
        <v>1355.41</v>
      </c>
    </row>
    <row r="372" spans="1:15" ht="12.75">
      <c r="A372" s="4">
        <v>1848</v>
      </c>
      <c r="B372" s="5" t="s">
        <v>363</v>
      </c>
      <c r="C372" s="20">
        <f>Nordland!C30</f>
        <v>1790.89</v>
      </c>
      <c r="D372" s="8">
        <f>IF(Nordland!D30&gt;0,Nordland!D30,"")</f>
      </c>
      <c r="E372" s="8">
        <f>IF(Nordland!E30&gt;0,Nordland!E30,"")</f>
        <v>1191</v>
      </c>
      <c r="F372" s="8">
        <f>IF(Nordland!F30&gt;0,Nordland!F30,"")</f>
      </c>
      <c r="G372" s="8">
        <f>IF(Nordland!G30&gt;0,Nordland!G30,"")</f>
        <v>600</v>
      </c>
      <c r="H372" s="8">
        <f>IF(Nordland!H30&gt;0,Nordland!H30,"")</f>
      </c>
      <c r="I372" s="8">
        <f>IF(Nordland!I30&gt;0,Nordland!I30,"")</f>
      </c>
      <c r="J372" s="8">
        <f>IF(Nordland!J30&gt;0,Nordland!J30,"")</f>
        <v>1191</v>
      </c>
      <c r="K372" s="8">
        <f>IF(Nordland!K30&gt;0,Nordland!K30,"")</f>
      </c>
      <c r="L372" s="8">
        <f>IF(Nordland!L30&gt;0,Nordland!L30,"")</f>
        <v>600</v>
      </c>
      <c r="M372" s="8">
        <f>IF(Nordland!M30&gt;0,Nordland!M30,"")</f>
      </c>
      <c r="N372" s="8">
        <f>IF(Nordland!N30&gt;0,Nordland!N30,"")</f>
      </c>
      <c r="O372" s="8">
        <f t="shared" si="7"/>
        <v>1790.89</v>
      </c>
    </row>
    <row r="373" spans="1:15" ht="12.75">
      <c r="A373" s="4">
        <v>1849</v>
      </c>
      <c r="B373" s="5" t="s">
        <v>364</v>
      </c>
      <c r="C373" s="20">
        <f>Nordland!C31</f>
        <v>1156.8</v>
      </c>
      <c r="D373" s="8">
        <f>IF(Nordland!D31&gt;0,Nordland!D31,"")</f>
      </c>
      <c r="E373" s="8">
        <f>IF(Nordland!E31&gt;0,Nordland!E31,"")</f>
        <v>1157</v>
      </c>
      <c r="F373" s="8">
        <f>IF(Nordland!F31&gt;0,Nordland!F31,"")</f>
      </c>
      <c r="G373" s="8">
        <f>IF(Nordland!G31&gt;0,Nordland!G31,"")</f>
      </c>
      <c r="H373" s="8">
        <f>IF(Nordland!H31&gt;0,Nordland!H31,"")</f>
      </c>
      <c r="I373" s="8">
        <f>IF(Nordland!I31&gt;0,Nordland!I31,"")</f>
        <v>130</v>
      </c>
      <c r="J373" s="8">
        <f>IF(Nordland!J31&gt;0,Nordland!J31,"")</f>
        <v>300</v>
      </c>
      <c r="K373" s="8">
        <f>IF(Nordland!K31&gt;0,Nordland!K31,"")</f>
      </c>
      <c r="L373" s="8">
        <f>IF(Nordland!L31&gt;0,Nordland!L31,"")</f>
        <v>727</v>
      </c>
      <c r="M373" s="8">
        <f>IF(Nordland!M31&gt;0,Nordland!M31,"")</f>
      </c>
      <c r="N373" s="8">
        <f>IF(Nordland!N31&gt;0,Nordland!N31,"")</f>
      </c>
      <c r="O373" s="8">
        <f t="shared" si="7"/>
        <v>1156.8</v>
      </c>
    </row>
    <row r="374" spans="1:15" ht="12.75">
      <c r="A374" s="4">
        <v>1850</v>
      </c>
      <c r="B374" s="5" t="s">
        <v>365</v>
      </c>
      <c r="C374" s="20">
        <f>Nordland!C32</f>
        <v>1363.47</v>
      </c>
      <c r="D374" s="8">
        <f>IF(Nordland!D32&gt;0,Nordland!D32,"")</f>
      </c>
      <c r="E374" s="8">
        <f>IF(Nordland!E32&gt;0,Nordland!E32,"")</f>
      </c>
      <c r="F374" s="8">
        <f>IF(Nordland!F32&gt;0,Nordland!F32,"")</f>
      </c>
      <c r="G374" s="8">
        <f>IF(Nordland!G32&gt;0,Nordland!G32,"")</f>
      </c>
      <c r="H374" s="8">
        <f>IF(Nordland!H32&gt;0,Nordland!H32,"")</f>
      </c>
      <c r="I374" s="8">
        <f>IF(Nordland!I32&gt;0,Nordland!I32,"")</f>
      </c>
      <c r="J374" s="8">
        <f>IF(Nordland!J32&gt;0,Nordland!J32,"")</f>
      </c>
      <c r="K374" s="8">
        <f>IF(Nordland!K32&gt;0,Nordland!K32,"")</f>
      </c>
      <c r="L374" s="8">
        <f>IF(Nordland!L32&gt;0,Nordland!L32,"")</f>
      </c>
      <c r="M374" s="8">
        <f>IF(Nordland!M32&gt;0,Nordland!M32,"")</f>
      </c>
      <c r="N374" s="8">
        <f>IF(Nordland!N32&gt;0,Nordland!N32,"")</f>
      </c>
      <c r="O374" s="8">
        <f t="shared" si="7"/>
      </c>
    </row>
    <row r="375" spans="1:15" ht="12.75">
      <c r="A375" s="4">
        <v>1851</v>
      </c>
      <c r="B375" s="5" t="s">
        <v>366</v>
      </c>
      <c r="C375" s="20">
        <f>Nordland!C33</f>
        <v>1501.69</v>
      </c>
      <c r="D375" s="8">
        <f>IF(Nordland!D33&gt;0,Nordland!D33,"")</f>
      </c>
      <c r="E375" s="8">
        <f>IF(Nordland!E33&gt;0,Nordland!E33,"")</f>
        <v>1000</v>
      </c>
      <c r="F375" s="8">
        <f>IF(Nordland!F33&gt;0,Nordland!F33,"")</f>
      </c>
      <c r="G375" s="8">
        <f>IF(Nordland!G33&gt;0,Nordland!G33,"")</f>
        <v>502</v>
      </c>
      <c r="H375" s="8">
        <f>IF(Nordland!H33&gt;0,Nordland!H33,"")</f>
      </c>
      <c r="I375" s="8">
        <f>IF(Nordland!I33&gt;0,Nordland!I33,"")</f>
      </c>
      <c r="J375" s="8">
        <f>IF(Nordland!J33&gt;0,Nordland!J33,"")</f>
        <v>150</v>
      </c>
      <c r="K375" s="8">
        <f>IF(Nordland!K33&gt;0,Nordland!K33,"")</f>
        <v>100</v>
      </c>
      <c r="L375" s="8">
        <f>IF(Nordland!L33&gt;0,Nordland!L33,"")</f>
        <v>652</v>
      </c>
      <c r="M375" s="8">
        <f>IF(Nordland!M33&gt;0,Nordland!M33,"")</f>
        <v>600</v>
      </c>
      <c r="N375" s="8">
        <f>IF(Nordland!N33&gt;0,Nordland!N33,"")</f>
      </c>
      <c r="O375" s="8">
        <f t="shared" si="7"/>
        <v>1501.69</v>
      </c>
    </row>
    <row r="376" spans="1:15" ht="12.75">
      <c r="A376" s="4">
        <v>1852</v>
      </c>
      <c r="B376" s="5" t="s">
        <v>367</v>
      </c>
      <c r="C376" s="20">
        <f>Nordland!C34</f>
        <v>910.54</v>
      </c>
      <c r="D376" s="8">
        <f>IF(Nordland!D34&gt;0,Nordland!D34,"")</f>
      </c>
      <c r="E376" s="8">
        <f>IF(Nordland!E34&gt;0,Nordland!E34,"")</f>
      </c>
      <c r="F376" s="8">
        <f>IF(Nordland!F34&gt;0,Nordland!F34,"")</f>
      </c>
      <c r="G376" s="8">
        <f>IF(Nordland!G34&gt;0,Nordland!G34,"")</f>
      </c>
      <c r="H376" s="8">
        <f>IF(Nordland!H34&gt;0,Nordland!H34,"")</f>
      </c>
      <c r="I376" s="8">
        <f>IF(Nordland!I34&gt;0,Nordland!I34,"")</f>
      </c>
      <c r="J376" s="8">
        <f>IF(Nordland!J34&gt;0,Nordland!J34,"")</f>
      </c>
      <c r="K376" s="8">
        <f>IF(Nordland!K34&gt;0,Nordland!K34,"")</f>
      </c>
      <c r="L376" s="8">
        <f>IF(Nordland!L34&gt;0,Nordland!L34,"")</f>
      </c>
      <c r="M376" s="8">
        <f>IF(Nordland!M34&gt;0,Nordland!M34,"")</f>
      </c>
      <c r="N376" s="8">
        <f>IF(Nordland!N34&gt;0,Nordland!N34,"")</f>
      </c>
      <c r="O376" s="8">
        <f t="shared" si="7"/>
      </c>
    </row>
    <row r="377" spans="1:15" ht="12.75">
      <c r="A377" s="4">
        <v>1853</v>
      </c>
      <c r="B377" s="5" t="s">
        <v>368</v>
      </c>
      <c r="C377" s="20">
        <f>Nordland!C35</f>
        <v>912.56</v>
      </c>
      <c r="D377" s="8">
        <f>IF(Nordland!D35&gt;0,Nordland!D35,"")</f>
      </c>
      <c r="E377" s="8">
        <f>IF(Nordland!E35&gt;0,Nordland!E35,"")</f>
      </c>
      <c r="F377" s="8">
        <f>IF(Nordland!F35&gt;0,Nordland!F35,"")</f>
      </c>
      <c r="G377" s="8">
        <f>IF(Nordland!G35&gt;0,Nordland!G35,"")</f>
      </c>
      <c r="H377" s="8">
        <f>IF(Nordland!H35&gt;0,Nordland!H35,"")</f>
      </c>
      <c r="I377" s="8">
        <f>IF(Nordland!I35&gt;0,Nordland!I35,"")</f>
      </c>
      <c r="J377" s="8">
        <f>IF(Nordland!J35&gt;0,Nordland!J35,"")</f>
      </c>
      <c r="K377" s="8">
        <f>IF(Nordland!K35&gt;0,Nordland!K35,"")</f>
      </c>
      <c r="L377" s="8">
        <f>IF(Nordland!L35&gt;0,Nordland!L35,"")</f>
      </c>
      <c r="M377" s="8">
        <f>IF(Nordland!M35&gt;0,Nordland!M35,"")</f>
      </c>
      <c r="N377" s="8">
        <f>IF(Nordland!N35&gt;0,Nordland!N35,"")</f>
      </c>
      <c r="O377" s="8">
        <f t="shared" si="7"/>
      </c>
    </row>
    <row r="378" spans="1:15" ht="12.75">
      <c r="A378" s="4">
        <v>1854</v>
      </c>
      <c r="B378" s="5" t="s">
        <v>369</v>
      </c>
      <c r="C378" s="20">
        <f>Nordland!C36</f>
        <v>1771.43</v>
      </c>
      <c r="D378" s="8">
        <f>IF(Nordland!D36&gt;0,Nordland!D36,"")</f>
      </c>
      <c r="E378" s="8">
        <f>IF(Nordland!E36&gt;0,Nordland!E36,"")</f>
      </c>
      <c r="F378" s="8">
        <f>IF(Nordland!F36&gt;0,Nordland!F36,"")</f>
      </c>
      <c r="G378" s="8">
        <f>IF(Nordland!G36&gt;0,Nordland!G36,"")</f>
      </c>
      <c r="H378" s="8">
        <f>IF(Nordland!H36&gt;0,Nordland!H36,"")</f>
        <v>2500</v>
      </c>
      <c r="I378" s="8">
        <f>IF(Nordland!I36&gt;0,Nordland!I36,"")</f>
      </c>
      <c r="J378" s="8">
        <f>IF(Nordland!J36&gt;0,Nordland!J36,"")</f>
      </c>
      <c r="K378" s="8">
        <f>IF(Nordland!K36&gt;0,Nordland!K36,"")</f>
      </c>
      <c r="L378" s="8">
        <f>IF(Nordland!L36&gt;0,Nordland!L36,"")</f>
        <v>2500</v>
      </c>
      <c r="M378" s="8">
        <f>IF(Nordland!M36&gt;0,Nordland!M36,"")</f>
      </c>
      <c r="N378" s="8">
        <f>IF(Nordland!N36&gt;0,Nordland!N36,"")</f>
      </c>
      <c r="O378" s="8">
        <f t="shared" si="7"/>
        <v>1771.43</v>
      </c>
    </row>
    <row r="379" spans="1:15" ht="12.75">
      <c r="A379" s="4">
        <v>1856</v>
      </c>
      <c r="B379" s="5" t="s">
        <v>370</v>
      </c>
      <c r="C379" s="20">
        <f>Nordland!C37</f>
        <v>418.03</v>
      </c>
      <c r="D379" s="8">
        <f>IF(Nordland!D37&gt;0,Nordland!D37,"")</f>
      </c>
      <c r="E379" s="8">
        <f>IF(Nordland!E37&gt;0,Nordland!E37,"")</f>
        <v>101</v>
      </c>
      <c r="F379" s="8">
        <f>IF(Nordland!F37&gt;0,Nordland!F37,"")</f>
      </c>
      <c r="G379" s="8">
        <f>IF(Nordland!G37&gt;0,Nordland!G37,"")</f>
        <v>150</v>
      </c>
      <c r="H379" s="8">
        <f>IF(Nordland!H37&gt;0,Nordland!H37,"")</f>
        <v>167</v>
      </c>
      <c r="I379" s="8">
        <f>IF(Nordland!I37&gt;0,Nordland!I37,"")</f>
        <v>100</v>
      </c>
      <c r="J379" s="8">
        <f>IF(Nordland!J37&gt;0,Nordland!J37,"")</f>
      </c>
      <c r="K379" s="8">
        <f>IF(Nordland!K37&gt;0,Nordland!K37,"")</f>
        <v>50</v>
      </c>
      <c r="L379" s="8">
        <f>IF(Nordland!L37&gt;0,Nordland!L37,"")</f>
        <v>268</v>
      </c>
      <c r="M379" s="8">
        <f>IF(Nordland!M37&gt;0,Nordland!M37,"")</f>
      </c>
      <c r="N379" s="8">
        <f>IF(Nordland!N37&gt;0,Nordland!N37,"")</f>
      </c>
      <c r="O379" s="8">
        <f t="shared" si="7"/>
        <v>418.03</v>
      </c>
    </row>
    <row r="380" spans="1:15" ht="12.75">
      <c r="A380" s="4">
        <v>1857</v>
      </c>
      <c r="B380" s="5" t="s">
        <v>371</v>
      </c>
      <c r="C380" s="20">
        <f>Nordland!C38</f>
        <v>487.14</v>
      </c>
      <c r="D380" s="8">
        <f>IF(Nordland!D38&gt;0,Nordland!D38,"")</f>
        <v>137</v>
      </c>
      <c r="E380" s="8">
        <f>IF(Nordland!E38&gt;0,Nordland!E38,"")</f>
      </c>
      <c r="F380" s="8">
        <f>IF(Nordland!F38&gt;0,Nordland!F38,"")</f>
      </c>
      <c r="G380" s="8">
        <f>IF(Nordland!G38&gt;0,Nordland!G38,"")</f>
        <v>350</v>
      </c>
      <c r="H380" s="8">
        <f>IF(Nordland!H38&gt;0,Nordland!H38,"")</f>
      </c>
      <c r="I380" s="8">
        <f>IF(Nordland!I38&gt;0,Nordland!I38,"")</f>
      </c>
      <c r="J380" s="8">
        <f>IF(Nordland!J38&gt;0,Nordland!J38,"")</f>
      </c>
      <c r="K380" s="8">
        <f>IF(Nordland!K38&gt;0,Nordland!K38,"")</f>
      </c>
      <c r="L380" s="8">
        <f>IF(Nordland!L38&gt;0,Nordland!L38,"")</f>
        <v>487</v>
      </c>
      <c r="M380" s="8">
        <f>IF(Nordland!M38&gt;0,Nordland!M38,"")</f>
      </c>
      <c r="N380" s="8">
        <f>IF(Nordland!N38&gt;0,Nordland!N38,"")</f>
      </c>
      <c r="O380" s="8">
        <f t="shared" si="7"/>
        <v>487.14</v>
      </c>
    </row>
    <row r="381" spans="1:15" ht="12.75">
      <c r="A381" s="4">
        <v>1859</v>
      </c>
      <c r="B381" s="5" t="s">
        <v>372</v>
      </c>
      <c r="C381" s="20">
        <f>Nordland!C39</f>
        <v>961.54</v>
      </c>
      <c r="D381" s="8">
        <f>IF(Nordland!D39&gt;0,Nordland!D39,"")</f>
      </c>
      <c r="E381" s="8">
        <f>IF(Nordland!E39&gt;0,Nordland!E39,"")</f>
      </c>
      <c r="F381" s="8">
        <f>IF(Nordland!F39&gt;0,Nordland!F39,"")</f>
      </c>
      <c r="G381" s="8">
        <f>IF(Nordland!G39&gt;0,Nordland!G39,"")</f>
      </c>
      <c r="H381" s="8">
        <f>IF(Nordland!H39&gt;0,Nordland!H39,"")</f>
      </c>
      <c r="I381" s="8">
        <f>IF(Nordland!I39&gt;0,Nordland!I39,"")</f>
      </c>
      <c r="J381" s="8">
        <f>IF(Nordland!J39&gt;0,Nordland!J39,"")</f>
      </c>
      <c r="K381" s="8">
        <f>IF(Nordland!K39&gt;0,Nordland!K39,"")</f>
      </c>
      <c r="L381" s="8">
        <f>IF(Nordland!L39&gt;0,Nordland!L39,"")</f>
      </c>
      <c r="M381" s="8">
        <f>IF(Nordland!M39&gt;0,Nordland!M39,"")</f>
      </c>
      <c r="N381" s="8">
        <f>IF(Nordland!N39&gt;0,Nordland!N39,"")</f>
      </c>
      <c r="O381" s="8">
        <f t="shared" si="7"/>
      </c>
    </row>
    <row r="382" spans="1:15" ht="12.75">
      <c r="A382" s="4">
        <v>1860</v>
      </c>
      <c r="B382" s="5" t="s">
        <v>373</v>
      </c>
      <c r="C382" s="20">
        <f>Nordland!C40</f>
        <v>7188.39</v>
      </c>
      <c r="D382" s="8">
        <f>IF(Nordland!D40&gt;0,Nordland!D40,"")</f>
      </c>
      <c r="E382" s="8">
        <f>IF(Nordland!E40&gt;0,Nordland!E40,"")</f>
        <v>6488</v>
      </c>
      <c r="F382" s="8">
        <f>IF(Nordland!F40&gt;0,Nordland!F40,"")</f>
      </c>
      <c r="G382" s="8">
        <f>IF(Nordland!G40&gt;0,Nordland!G40,"")</f>
        <v>700</v>
      </c>
      <c r="H382" s="8">
        <f>IF(Nordland!H40&gt;0,Nordland!H40,"")</f>
      </c>
      <c r="I382" s="8">
        <f>IF(Nordland!I40&gt;0,Nordland!I40,"")</f>
      </c>
      <c r="J382" s="8">
        <f>IF(Nordland!J40&gt;0,Nordland!J40,"")</f>
        <v>900</v>
      </c>
      <c r="K382" s="8">
        <f>IF(Nordland!K40&gt;0,Nordland!K40,"")</f>
        <v>700</v>
      </c>
      <c r="L382" s="8">
        <f>IF(Nordland!L40&gt;0,Nordland!L40,"")</f>
        <v>2888</v>
      </c>
      <c r="M382" s="8">
        <f>IF(Nordland!M40&gt;0,Nordland!M40,"")</f>
        <v>2700</v>
      </c>
      <c r="N382" s="8">
        <f>IF(Nordland!N40&gt;0,Nordland!N40,"")</f>
      </c>
      <c r="O382" s="8">
        <f t="shared" si="7"/>
        <v>7188.39</v>
      </c>
    </row>
    <row r="383" spans="1:15" ht="12.75">
      <c r="A383" s="4">
        <v>1865</v>
      </c>
      <c r="B383" s="5" t="s">
        <v>374</v>
      </c>
      <c r="C383" s="20">
        <f>Nordland!C41</f>
        <v>6014.15</v>
      </c>
      <c r="D383" s="8">
        <f>IF(Nordland!D41&gt;0,Nordland!D41,"")</f>
        <v>300</v>
      </c>
      <c r="E383" s="8">
        <f>IF(Nordland!E41&gt;0,Nordland!E41,"")</f>
        <v>275</v>
      </c>
      <c r="F383" s="8">
        <f>IF(Nordland!F41&gt;0,Nordland!F41,"")</f>
        <v>730</v>
      </c>
      <c r="G383" s="8">
        <f>IF(Nordland!G41&gt;0,Nordland!G41,"")</f>
        <v>3494</v>
      </c>
      <c r="H383" s="8">
        <f>IF(Nordland!H41&gt;0,Nordland!H41,"")</f>
        <v>1215</v>
      </c>
      <c r="I383" s="8">
        <f>IF(Nordland!I41&gt;0,Nordland!I41,"")</f>
      </c>
      <c r="J383" s="8">
        <f>IF(Nordland!J41&gt;0,Nordland!J41,"")</f>
      </c>
      <c r="K383" s="8">
        <f>IF(Nordland!K41&gt;0,Nordland!K41,"")</f>
        <v>390</v>
      </c>
      <c r="L383" s="8">
        <f>IF(Nordland!L41&gt;0,Nordland!L41,"")</f>
        <v>4259</v>
      </c>
      <c r="M383" s="8">
        <f>IF(Nordland!M41&gt;0,Nordland!M41,"")</f>
        <v>1365</v>
      </c>
      <c r="N383" s="8">
        <f>IF(Nordland!N41&gt;0,Nordland!N41,"")</f>
      </c>
      <c r="O383" s="8">
        <f t="shared" si="7"/>
        <v>6014.15</v>
      </c>
    </row>
    <row r="384" spans="1:15" ht="12.75">
      <c r="A384" s="4">
        <v>1866</v>
      </c>
      <c r="B384" s="5" t="s">
        <v>375</v>
      </c>
      <c r="C384" s="20">
        <f>Nordland!C42</f>
        <v>5350.53</v>
      </c>
      <c r="D384" s="8">
        <f>IF(Nordland!D42&gt;0,Nordland!D42,"")</f>
      </c>
      <c r="E384" s="8">
        <f>IF(Nordland!E42&gt;0,Nordland!E42,"")</f>
        <v>2745</v>
      </c>
      <c r="F384" s="8">
        <f>IF(Nordland!F42&gt;0,Nordland!F42,"")</f>
        <v>2250</v>
      </c>
      <c r="G384" s="8">
        <f>IF(Nordland!G42&gt;0,Nordland!G42,"")</f>
        <v>250</v>
      </c>
      <c r="H384" s="8">
        <f>IF(Nordland!H42&gt;0,Nordland!H42,"")</f>
        <v>106</v>
      </c>
      <c r="I384" s="8">
        <f>IF(Nordland!I42&gt;0,Nordland!I42,"")</f>
        <v>400</v>
      </c>
      <c r="J384" s="8">
        <f>IF(Nordland!J42&gt;0,Nordland!J42,"")</f>
        <v>1000</v>
      </c>
      <c r="K384" s="8">
        <f>IF(Nordland!K42&gt;0,Nordland!K42,"")</f>
        <v>700</v>
      </c>
      <c r="L384" s="8">
        <f>IF(Nordland!L42&gt;0,Nordland!L42,"")</f>
        <v>1936</v>
      </c>
      <c r="M384" s="8">
        <f>IF(Nordland!M42&gt;0,Nordland!M42,"")</f>
        <v>1315</v>
      </c>
      <c r="N384" s="8">
        <f>IF(Nordland!N42&gt;0,Nordland!N42,"")</f>
      </c>
      <c r="O384" s="8">
        <f t="shared" si="7"/>
        <v>5350.53</v>
      </c>
    </row>
    <row r="385" spans="1:15" ht="12.75">
      <c r="A385" s="4">
        <v>1867</v>
      </c>
      <c r="B385" s="5" t="s">
        <v>130</v>
      </c>
      <c r="C385" s="20">
        <f>Nordland!C43</f>
        <v>1901.61</v>
      </c>
      <c r="D385" s="8">
        <f>IF(Nordland!D43&gt;0,Nordland!D43,"")</f>
      </c>
      <c r="E385" s="8">
        <f>IF(Nordland!E43&gt;0,Nordland!E43,"")</f>
      </c>
      <c r="F385" s="8">
        <f>IF(Nordland!F43&gt;0,Nordland!F43,"")</f>
      </c>
      <c r="G385" s="8">
        <f>IF(Nordland!G43&gt;0,Nordland!G43,"")</f>
        <v>1894</v>
      </c>
      <c r="H385" s="8">
        <f>IF(Nordland!H43&gt;0,Nordland!H43,"")</f>
        <v>8</v>
      </c>
      <c r="I385" s="8">
        <f>IF(Nordland!I43&gt;0,Nordland!I43,"")</f>
      </c>
      <c r="J385" s="8">
        <f>IF(Nordland!J43&gt;0,Nordland!J43,"")</f>
        <v>423</v>
      </c>
      <c r="K385" s="8">
        <f>IF(Nordland!K43&gt;0,Nordland!K43,"")</f>
        <v>358</v>
      </c>
      <c r="L385" s="8">
        <f>IF(Nordland!L43&gt;0,Nordland!L43,"")</f>
      </c>
      <c r="M385" s="8">
        <f>IF(Nordland!M43&gt;0,Nordland!M43,"")</f>
        <v>1121</v>
      </c>
      <c r="N385" s="8">
        <f>IF(Nordland!N43&gt;0,Nordland!N43,"")</f>
      </c>
      <c r="O385" s="8">
        <f t="shared" si="7"/>
        <v>1901.61</v>
      </c>
    </row>
    <row r="386" spans="1:15" ht="12.75">
      <c r="A386" s="4">
        <v>1868</v>
      </c>
      <c r="B386" s="5" t="s">
        <v>376</v>
      </c>
      <c r="C386" s="20">
        <f>Nordland!C44</f>
        <v>2973.86</v>
      </c>
      <c r="D386" s="8">
        <f>IF(Nordland!D44&gt;0,Nordland!D44,"")</f>
      </c>
      <c r="E386" s="8">
        <f>IF(Nordland!E44&gt;0,Nordland!E44,"")</f>
        <v>1150</v>
      </c>
      <c r="F386" s="8">
        <f>IF(Nordland!F44&gt;0,Nordland!F44,"")</f>
        <v>200</v>
      </c>
      <c r="G386" s="8">
        <f>IF(Nordland!G44&gt;0,Nordland!G44,"")</f>
        <v>1158</v>
      </c>
      <c r="H386" s="8">
        <f>IF(Nordland!H44&gt;0,Nordland!H44,"")</f>
        <v>466</v>
      </c>
      <c r="I386" s="8">
        <f>IF(Nordland!I44&gt;0,Nordland!I44,"")</f>
      </c>
      <c r="J386" s="8">
        <f>IF(Nordland!J44&gt;0,Nordland!J44,"")</f>
        <v>930</v>
      </c>
      <c r="K386" s="8">
        <f>IF(Nordland!K44&gt;0,Nordland!K44,"")</f>
        <v>1410</v>
      </c>
      <c r="L386" s="8">
        <f>IF(Nordland!L44&gt;0,Nordland!L44,"")</f>
        <v>484</v>
      </c>
      <c r="M386" s="8">
        <f>IF(Nordland!M44&gt;0,Nordland!M44,"")</f>
        <v>150</v>
      </c>
      <c r="N386" s="8">
        <f>IF(Nordland!N44&gt;0,Nordland!N44,"")</f>
      </c>
      <c r="O386" s="8">
        <f t="shared" si="7"/>
        <v>2973.86</v>
      </c>
    </row>
    <row r="387" spans="1:15" ht="12.75">
      <c r="A387" s="4">
        <v>1870</v>
      </c>
      <c r="B387" s="5" t="s">
        <v>377</v>
      </c>
      <c r="C387" s="20">
        <f>Nordland!C45</f>
        <v>6530.81</v>
      </c>
      <c r="D387" s="8">
        <f>IF(Nordland!D45&gt;0,Nordland!D45,"")</f>
      </c>
      <c r="E387" s="8">
        <f>IF(Nordland!E45&gt;0,Nordland!E45,"")</f>
        <v>2178</v>
      </c>
      <c r="F387" s="8">
        <f>IF(Nordland!F45&gt;0,Nordland!F45,"")</f>
        <v>3700</v>
      </c>
      <c r="G387" s="8">
        <f>IF(Nordland!G45&gt;0,Nordland!G45,"")</f>
        <v>534</v>
      </c>
      <c r="H387" s="8">
        <f>IF(Nordland!H45&gt;0,Nordland!H45,"")</f>
        <v>119</v>
      </c>
      <c r="I387" s="8">
        <f>IF(Nordland!I45&gt;0,Nordland!I45,"")</f>
        <v>3700</v>
      </c>
      <c r="J387" s="8">
        <f>IF(Nordland!J45&gt;0,Nordland!J45,"")</f>
      </c>
      <c r="K387" s="8">
        <f>IF(Nordland!K45&gt;0,Nordland!K45,"")</f>
        <v>1700</v>
      </c>
      <c r="L387" s="8">
        <f>IF(Nordland!L45&gt;0,Nordland!L45,"")</f>
        <v>1131</v>
      </c>
      <c r="M387" s="8">
        <f>IF(Nordland!M45&gt;0,Nordland!M45,"")</f>
      </c>
      <c r="N387" s="8">
        <f>IF(Nordland!N45&gt;0,Nordland!N45,"")</f>
      </c>
      <c r="O387" s="8">
        <f t="shared" si="7"/>
        <v>6530.81</v>
      </c>
    </row>
    <row r="388" spans="1:15" ht="12.75">
      <c r="A388" s="4">
        <v>1871</v>
      </c>
      <c r="B388" s="5" t="s">
        <v>378</v>
      </c>
      <c r="C388" s="20">
        <f>Nordland!C46</f>
        <v>3394.57</v>
      </c>
      <c r="D388" s="8">
        <f>IF(Nordland!D46&gt;0,Nordland!D46,"")</f>
      </c>
      <c r="E388" s="8">
        <f>IF(Nordland!E46&gt;0,Nordland!E46,"")</f>
        <v>1995</v>
      </c>
      <c r="F388" s="8">
        <f>IF(Nordland!F46&gt;0,Nordland!F46,"")</f>
        <v>1400</v>
      </c>
      <c r="G388" s="8">
        <f>IF(Nordland!G46&gt;0,Nordland!G46,"")</f>
      </c>
      <c r="H388" s="8">
        <f>IF(Nordland!H46&gt;0,Nordland!H46,"")</f>
      </c>
      <c r="I388" s="8">
        <f>IF(Nordland!I46&gt;0,Nordland!I46,"")</f>
      </c>
      <c r="J388" s="8">
        <f>IF(Nordland!J46&gt;0,Nordland!J46,"")</f>
        <v>795</v>
      </c>
      <c r="K388" s="8">
        <f>IF(Nordland!K46&gt;0,Nordland!K46,"")</f>
        <v>1100</v>
      </c>
      <c r="L388" s="8">
        <f>IF(Nordland!L46&gt;0,Nordland!L46,"")</f>
        <v>1300</v>
      </c>
      <c r="M388" s="8">
        <f>IF(Nordland!M46&gt;0,Nordland!M46,"")</f>
        <v>200</v>
      </c>
      <c r="N388" s="8">
        <f>IF(Nordland!N46&gt;0,Nordland!N46,"")</f>
      </c>
      <c r="O388" s="8">
        <f t="shared" si="7"/>
        <v>3394.57</v>
      </c>
    </row>
    <row r="389" spans="1:15" ht="12.75">
      <c r="A389" s="4">
        <v>1874</v>
      </c>
      <c r="B389" s="5" t="s">
        <v>379</v>
      </c>
      <c r="C389" s="20">
        <f>Nordland!C47</f>
        <v>754.87</v>
      </c>
      <c r="D389" s="8">
        <f>IF(Nordland!D47&gt;0,Nordland!D47,"")</f>
        <v>665</v>
      </c>
      <c r="E389" s="8">
        <f>IF(Nordland!E47&gt;0,Nordland!E47,"")</f>
      </c>
      <c r="F389" s="8">
        <f>IF(Nordland!F47&gt;0,Nordland!F47,"")</f>
        <v>90</v>
      </c>
      <c r="G389" s="8">
        <f>IF(Nordland!G47&gt;0,Nordland!G47,"")</f>
      </c>
      <c r="H389" s="8">
        <f>IF(Nordland!H47&gt;0,Nordland!H47,"")</f>
      </c>
      <c r="I389" s="8">
        <f>IF(Nordland!I47&gt;0,Nordland!I47,"")</f>
        <v>30</v>
      </c>
      <c r="J389" s="8">
        <f>IF(Nordland!J47&gt;0,Nordland!J47,"")</f>
      </c>
      <c r="K389" s="8">
        <f>IF(Nordland!K47&gt;0,Nordland!K47,"")</f>
        <v>60</v>
      </c>
      <c r="L389" s="8">
        <f>IF(Nordland!L47&gt;0,Nordland!L47,"")</f>
      </c>
      <c r="M389" s="8">
        <f>IF(Nordland!M47&gt;0,Nordland!M47,"")</f>
      </c>
      <c r="N389" s="8">
        <f>IF(Nordland!N47&gt;0,Nordland!N47,"")</f>
      </c>
      <c r="O389" s="8">
        <f t="shared" si="7"/>
        <v>754.87</v>
      </c>
    </row>
    <row r="390" spans="1:15" ht="12.75">
      <c r="A390" s="4">
        <v>1901</v>
      </c>
      <c r="B390" s="5" t="s">
        <v>380</v>
      </c>
      <c r="C390" s="20">
        <f>Troms!C4</f>
        <v>15516.81</v>
      </c>
      <c r="D390" s="8">
        <f>IF(Troms!D4&gt;0,Troms!D4,"")</f>
      </c>
      <c r="E390" s="8">
        <f>IF(Troms!E4&gt;0,Troms!E4,"")</f>
        <v>2000</v>
      </c>
      <c r="F390" s="8">
        <f>IF(Troms!F4&gt;0,Troms!F4,"")</f>
        <v>13517</v>
      </c>
      <c r="G390" s="8">
        <f>IF(Troms!G4&gt;0,Troms!G4,"")</f>
      </c>
      <c r="H390" s="8">
        <f>IF(Troms!H4&gt;0,Troms!H4,"")</f>
      </c>
      <c r="I390" s="8">
        <f>IF(Troms!I4&gt;0,Troms!I4,"")</f>
      </c>
      <c r="J390" s="8">
        <f>IF(Troms!J4&gt;0,Troms!J4,"")</f>
        <v>11000</v>
      </c>
      <c r="K390" s="8">
        <f>IF(Troms!K4&gt;0,Troms!K4,"")</f>
      </c>
      <c r="L390" s="8">
        <f>IF(Troms!L4&gt;0,Troms!L4,"")</f>
        <v>2217</v>
      </c>
      <c r="M390" s="8">
        <f>IF(Troms!M4&gt;0,Troms!M4,"")</f>
        <v>2300</v>
      </c>
      <c r="N390" s="8">
        <f>IF(Troms!N4&gt;0,Troms!N4,"")</f>
      </c>
      <c r="O390" s="8">
        <f t="shared" si="7"/>
        <v>15516.81</v>
      </c>
    </row>
    <row r="391" spans="1:15" ht="12.75">
      <c r="A391" s="4">
        <v>1902</v>
      </c>
      <c r="B391" s="5" t="s">
        <v>381</v>
      </c>
      <c r="C391" s="20">
        <f>Troms!C5</f>
        <v>44227.42</v>
      </c>
      <c r="D391" s="8">
        <f>IF(Troms!D5&gt;0,Troms!D5,"")</f>
      </c>
      <c r="E391" s="8">
        <f>IF(Troms!E5&gt;0,Troms!E5,"")</f>
        <v>9650</v>
      </c>
      <c r="F391" s="8">
        <f>IF(Troms!F5&gt;0,Troms!F5,"")</f>
        <v>7350</v>
      </c>
      <c r="G391" s="8">
        <f>IF(Troms!G5&gt;0,Troms!G5,"")</f>
        <v>24100</v>
      </c>
      <c r="H391" s="8">
        <f>IF(Troms!H5&gt;0,Troms!H5,"")</f>
      </c>
      <c r="I391" s="8">
        <f>IF(Troms!I5&gt;0,Troms!I5,"")</f>
        <v>3450</v>
      </c>
      <c r="J391" s="8">
        <f>IF(Troms!J5&gt;0,Troms!J5,"")</f>
        <v>10350</v>
      </c>
      <c r="K391" s="8">
        <f>IF(Troms!K5&gt;0,Troms!K5,"")</f>
        <v>850</v>
      </c>
      <c r="L391" s="8">
        <f>IF(Troms!L5&gt;0,Troms!L5,"")</f>
        <v>11500</v>
      </c>
      <c r="M391" s="8">
        <f>IF(Troms!M5&gt;0,Troms!M5,"")</f>
        <v>10450</v>
      </c>
      <c r="N391" s="8">
        <f>IF(Troms!N5&gt;0,Troms!N5,"")</f>
        <v>4500</v>
      </c>
      <c r="O391" s="8">
        <f t="shared" si="7"/>
        <v>44227.42</v>
      </c>
    </row>
    <row r="392" spans="1:15" ht="12.75">
      <c r="A392" s="4">
        <v>1911</v>
      </c>
      <c r="B392" s="5" t="s">
        <v>382</v>
      </c>
      <c r="C392" s="20">
        <f>Troms!C6</f>
        <v>2014.33</v>
      </c>
      <c r="D392" s="8">
        <f>IF(Troms!D6&gt;0,Troms!D6,"")</f>
      </c>
      <c r="E392" s="8">
        <f>IF(Troms!E6&gt;0,Troms!E6,"")</f>
        <v>1014</v>
      </c>
      <c r="F392" s="8">
        <f>IF(Troms!F6&gt;0,Troms!F6,"")</f>
      </c>
      <c r="G392" s="8">
        <f>IF(Troms!G6&gt;0,Troms!G6,"")</f>
        <v>1000</v>
      </c>
      <c r="H392" s="8">
        <f>IF(Troms!H6&gt;0,Troms!H6,"")</f>
      </c>
      <c r="I392" s="8">
        <f>IF(Troms!I6&gt;0,Troms!I6,"")</f>
      </c>
      <c r="J392" s="8">
        <f>IF(Troms!J6&gt;0,Troms!J6,"")</f>
        <v>1014</v>
      </c>
      <c r="K392" s="8">
        <f>IF(Troms!K6&gt;0,Troms!K6,"")</f>
      </c>
      <c r="L392" s="8">
        <f>IF(Troms!L6&gt;0,Troms!L6,"")</f>
      </c>
      <c r="M392" s="8">
        <f>IF(Troms!M6&gt;0,Troms!M6,"")</f>
      </c>
      <c r="N392" s="8">
        <f>IF(Troms!N6&gt;0,Troms!N6,"")</f>
        <v>1000</v>
      </c>
      <c r="O392" s="8">
        <f t="shared" si="7"/>
        <v>2014.33</v>
      </c>
    </row>
    <row r="393" spans="1:15" ht="12.75">
      <c r="A393" s="4">
        <v>1913</v>
      </c>
      <c r="B393" s="5" t="s">
        <v>383</v>
      </c>
      <c r="C393" s="20">
        <f>Troms!C7</f>
        <v>1910.33</v>
      </c>
      <c r="D393" s="8">
        <f>IF(Troms!D7&gt;0,Troms!D7,"")</f>
      </c>
      <c r="E393" s="8">
        <f>IF(Troms!E7&gt;0,Troms!E7,"")</f>
        <v>910</v>
      </c>
      <c r="F393" s="8">
        <f>IF(Troms!F7&gt;0,Troms!F7,"")</f>
        <v>1000</v>
      </c>
      <c r="G393" s="8">
        <f>IF(Troms!G7&gt;0,Troms!G7,"")</f>
      </c>
      <c r="H393" s="8">
        <f>IF(Troms!H7&gt;0,Troms!H7,"")</f>
      </c>
      <c r="I393" s="8">
        <f>IF(Troms!I7&gt;0,Troms!I7,"")</f>
      </c>
      <c r="J393" s="8">
        <f>IF(Troms!J7&gt;0,Troms!J7,"")</f>
        <v>1000</v>
      </c>
      <c r="K393" s="8">
        <f>IF(Troms!K7&gt;0,Troms!K7,"")</f>
        <v>910</v>
      </c>
      <c r="L393" s="8">
        <f>IF(Troms!L7&gt;0,Troms!L7,"")</f>
      </c>
      <c r="M393" s="8">
        <f>IF(Troms!M7&gt;0,Troms!M7,"")</f>
      </c>
      <c r="N393" s="8">
        <f>IF(Troms!N7&gt;0,Troms!N7,"")</f>
      </c>
      <c r="O393" s="8">
        <f t="shared" si="7"/>
        <v>1910.33</v>
      </c>
    </row>
    <row r="394" spans="1:15" ht="12.75">
      <c r="A394" s="4">
        <v>1915</v>
      </c>
      <c r="B394" s="5" t="s">
        <v>384</v>
      </c>
      <c r="C394" s="20">
        <f>Troms!C8</f>
        <v>338.85</v>
      </c>
      <c r="D394" s="8">
        <f>IF(Troms!D8&gt;0,Troms!D8,"")</f>
        <v>339</v>
      </c>
      <c r="E394" s="8">
        <f>IF(Troms!E8&gt;0,Troms!E8,"")</f>
      </c>
      <c r="F394" s="8">
        <f>IF(Troms!F8&gt;0,Troms!F8,"")</f>
      </c>
      <c r="G394" s="8">
        <f>IF(Troms!G8&gt;0,Troms!G8,"")</f>
      </c>
      <c r="H394" s="8">
        <f>IF(Troms!H8&gt;0,Troms!H8,"")</f>
      </c>
      <c r="I394" s="8">
        <f>IF(Troms!I8&gt;0,Troms!I8,"")</f>
      </c>
      <c r="J394" s="8">
        <f>IF(Troms!J8&gt;0,Troms!J8,"")</f>
      </c>
      <c r="K394" s="8">
        <f>IF(Troms!K8&gt;0,Troms!K8,"")</f>
      </c>
      <c r="L394" s="8">
        <f>IF(Troms!L8&gt;0,Troms!L8,"")</f>
      </c>
      <c r="M394" s="8">
        <f>IF(Troms!M8&gt;0,Troms!M8,"")</f>
      </c>
      <c r="N394" s="8">
        <f>IF(Troms!N8&gt;0,Troms!N8,"")</f>
      </c>
      <c r="O394" s="8">
        <f t="shared" si="7"/>
        <v>338.85</v>
      </c>
    </row>
    <row r="395" spans="1:15" ht="12.75">
      <c r="A395" s="4">
        <v>1917</v>
      </c>
      <c r="B395" s="5" t="s">
        <v>385</v>
      </c>
      <c r="C395" s="20">
        <f>Troms!C9</f>
        <v>993.08</v>
      </c>
      <c r="D395" s="8">
        <f>IF(Troms!D9&gt;0,Troms!D9,"")</f>
        <v>575</v>
      </c>
      <c r="E395" s="8">
        <f>IF(Troms!E9&gt;0,Troms!E9,"")</f>
      </c>
      <c r="F395" s="8">
        <f>IF(Troms!F9&gt;0,Troms!F9,"")</f>
        <v>293</v>
      </c>
      <c r="G395" s="8">
        <f>IF(Troms!G9&gt;0,Troms!G9,"")</f>
        <v>125</v>
      </c>
      <c r="H395" s="8">
        <f>IF(Troms!H9&gt;0,Troms!H9,"")</f>
      </c>
      <c r="I395" s="8">
        <f>IF(Troms!I9&gt;0,Troms!I9,"")</f>
        <v>125</v>
      </c>
      <c r="J395" s="8">
        <f>IF(Troms!J9&gt;0,Troms!J9,"")</f>
      </c>
      <c r="K395" s="8">
        <f>IF(Troms!K9&gt;0,Troms!K9,"")</f>
        <v>293</v>
      </c>
      <c r="L395" s="8">
        <f>IF(Troms!L9&gt;0,Troms!L9,"")</f>
      </c>
      <c r="M395" s="8">
        <f>IF(Troms!M9&gt;0,Troms!M9,"")</f>
      </c>
      <c r="N395" s="8">
        <f>IF(Troms!N9&gt;0,Troms!N9,"")</f>
      </c>
      <c r="O395" s="8">
        <f t="shared" si="7"/>
        <v>993.08</v>
      </c>
    </row>
    <row r="396" spans="1:15" ht="12.75">
      <c r="A396" s="4">
        <v>1919</v>
      </c>
      <c r="B396" s="5" t="s">
        <v>386</v>
      </c>
      <c r="C396" s="20">
        <f>Troms!C10</f>
        <v>774.33</v>
      </c>
      <c r="D396" s="8">
        <f>IF(Troms!D10&gt;0,Troms!D10,"")</f>
      </c>
      <c r="E396" s="8">
        <f>IF(Troms!E10&gt;0,Troms!E10,"")</f>
      </c>
      <c r="F396" s="8">
        <f>IF(Troms!F10&gt;0,Troms!F10,"")</f>
      </c>
      <c r="G396" s="8">
        <f>IF(Troms!G10&gt;0,Troms!G10,"")</f>
      </c>
      <c r="H396" s="8">
        <f>IF(Troms!H10&gt;0,Troms!H10,"")</f>
      </c>
      <c r="I396" s="8">
        <f>IF(Troms!I10&gt;0,Troms!I10,"")</f>
      </c>
      <c r="J396" s="8">
        <f>IF(Troms!J10&gt;0,Troms!J10,"")</f>
      </c>
      <c r="K396" s="8">
        <f>IF(Troms!K10&gt;0,Troms!K10,"")</f>
      </c>
      <c r="L396" s="8">
        <f>IF(Troms!L10&gt;0,Troms!L10,"")</f>
      </c>
      <c r="M396" s="8">
        <f>IF(Troms!M10&gt;0,Troms!M10,"")</f>
      </c>
      <c r="N396" s="8">
        <f>IF(Troms!N10&gt;0,Troms!N10,"")</f>
      </c>
      <c r="O396" s="8">
        <f t="shared" si="7"/>
      </c>
    </row>
    <row r="397" spans="1:15" ht="12.75">
      <c r="A397" s="4">
        <v>1920</v>
      </c>
      <c r="B397" s="5" t="s">
        <v>387</v>
      </c>
      <c r="C397" s="20">
        <f>Troms!C11</f>
        <v>676.36</v>
      </c>
      <c r="D397" s="8">
        <f>IF(Troms!D11&gt;0,Troms!D11,"")</f>
        <v>100</v>
      </c>
      <c r="E397" s="8">
        <f>IF(Troms!E11&gt;0,Troms!E11,"")</f>
        <v>300</v>
      </c>
      <c r="F397" s="8">
        <f>IF(Troms!F11&gt;0,Troms!F11,"")</f>
        <v>150</v>
      </c>
      <c r="G397" s="8">
        <f>IF(Troms!G11&gt;0,Troms!G11,"")</f>
        <v>120</v>
      </c>
      <c r="H397" s="8">
        <f>IF(Troms!H11&gt;0,Troms!H11,"")</f>
      </c>
      <c r="I397" s="8">
        <f>IF(Troms!I11&gt;0,Troms!I11,"")</f>
      </c>
      <c r="J397" s="8">
        <f>IF(Troms!J11&gt;0,Troms!J11,"")</f>
      </c>
      <c r="K397" s="8">
        <f>IF(Troms!K11&gt;0,Troms!K11,"")</f>
        <v>150</v>
      </c>
      <c r="L397" s="8">
        <f>IF(Troms!L11&gt;0,Troms!L11,"")</f>
      </c>
      <c r="M397" s="8">
        <f>IF(Troms!M11&gt;0,Troms!M11,"")</f>
        <v>120</v>
      </c>
      <c r="N397" s="8">
        <f>IF(Troms!N11&gt;0,Troms!N11,"")</f>
        <v>300</v>
      </c>
      <c r="O397" s="8">
        <f t="shared" si="7"/>
        <v>676.36</v>
      </c>
    </row>
    <row r="398" spans="1:15" ht="12.75">
      <c r="A398" s="4">
        <v>1922</v>
      </c>
      <c r="B398" s="5" t="s">
        <v>388</v>
      </c>
      <c r="C398" s="20">
        <f>Troms!C12</f>
        <v>2652.45</v>
      </c>
      <c r="D398" s="8">
        <f>IF(Troms!D12&gt;0,Troms!D12,"")</f>
      </c>
      <c r="E398" s="8">
        <f>IF(Troms!E12&gt;0,Troms!E12,"")</f>
        <v>1977</v>
      </c>
      <c r="F398" s="8">
        <f>IF(Troms!F12&gt;0,Troms!F12,"")</f>
      </c>
      <c r="G398" s="8">
        <f>IF(Troms!G12&gt;0,Troms!G12,"")</f>
      </c>
      <c r="H398" s="8">
        <f>IF(Troms!H12&gt;0,Troms!H12,"")</f>
        <v>335</v>
      </c>
      <c r="I398" s="8">
        <f>IF(Troms!I12&gt;0,Troms!I12,"")</f>
      </c>
      <c r="J398" s="8">
        <f>IF(Troms!J12&gt;0,Troms!J12,"")</f>
      </c>
      <c r="K398" s="8">
        <f>IF(Troms!K12&gt;0,Troms!K12,"")</f>
        <v>435</v>
      </c>
      <c r="L398" s="8">
        <f>IF(Troms!L12&gt;0,Troms!L12,"")</f>
      </c>
      <c r="M398" s="8">
        <f>IF(Troms!M12&gt;0,Troms!M12,"")</f>
        <v>1177</v>
      </c>
      <c r="N398" s="8">
        <f>IF(Troms!N12&gt;0,Troms!N12,"")</f>
        <v>700</v>
      </c>
      <c r="O398" s="8">
        <f t="shared" si="7"/>
        <v>2652.45</v>
      </c>
    </row>
    <row r="399" spans="1:15" ht="12.75">
      <c r="A399" s="4">
        <v>1923</v>
      </c>
      <c r="B399" s="5" t="s">
        <v>389</v>
      </c>
      <c r="C399" s="20">
        <f>Troms!C13</f>
        <v>1464.12</v>
      </c>
      <c r="D399" s="8">
        <f>IF(Troms!D13&gt;0,Troms!D13,"")</f>
      </c>
      <c r="E399" s="8">
        <f>IF(Troms!E13&gt;0,Troms!E13,"")</f>
      </c>
      <c r="F399" s="8">
        <f>IF(Troms!F13&gt;0,Troms!F13,"")</f>
      </c>
      <c r="G399" s="8">
        <f>IF(Troms!G13&gt;0,Troms!G13,"")</f>
      </c>
      <c r="H399" s="8">
        <f>IF(Troms!H13&gt;0,Troms!H13,"")</f>
      </c>
      <c r="I399" s="8">
        <f>IF(Troms!I13&gt;0,Troms!I13,"")</f>
      </c>
      <c r="J399" s="8">
        <f>IF(Troms!J13&gt;0,Troms!J13,"")</f>
      </c>
      <c r="K399" s="8">
        <f>IF(Troms!K13&gt;0,Troms!K13,"")</f>
      </c>
      <c r="L399" s="8">
        <f>IF(Troms!L13&gt;0,Troms!L13,"")</f>
      </c>
      <c r="M399" s="8">
        <f>IF(Troms!M13&gt;0,Troms!M13,"")</f>
      </c>
      <c r="N399" s="8">
        <f>IF(Troms!N13&gt;0,Troms!N13,"")</f>
      </c>
      <c r="O399" s="8">
        <f t="shared" si="7"/>
      </c>
    </row>
    <row r="400" spans="1:15" ht="12.75">
      <c r="A400" s="4">
        <v>1924</v>
      </c>
      <c r="B400" s="5" t="s">
        <v>390</v>
      </c>
      <c r="C400" s="20">
        <f>Troms!C14</f>
        <v>4366.85</v>
      </c>
      <c r="D400" s="8">
        <f>IF(Troms!D14&gt;0,Troms!D14,"")</f>
      </c>
      <c r="E400" s="8">
        <f>IF(Troms!E14&gt;0,Troms!E14,"")</f>
      </c>
      <c r="F400" s="8">
        <f>IF(Troms!F14&gt;0,Troms!F14,"")</f>
      </c>
      <c r="G400" s="8">
        <f>IF(Troms!G14&gt;0,Troms!G14,"")</f>
      </c>
      <c r="H400" s="8">
        <f>IF(Troms!H14&gt;0,Troms!H14,"")</f>
      </c>
      <c r="I400" s="8">
        <f>IF(Troms!I14&gt;0,Troms!I14,"")</f>
      </c>
      <c r="J400" s="8">
        <f>IF(Troms!J14&gt;0,Troms!J14,"")</f>
      </c>
      <c r="K400" s="8">
        <f>IF(Troms!K14&gt;0,Troms!K14,"")</f>
      </c>
      <c r="L400" s="8">
        <f>IF(Troms!L14&gt;0,Troms!L14,"")</f>
      </c>
      <c r="M400" s="8">
        <f>IF(Troms!M14&gt;0,Troms!M14,"")</f>
      </c>
      <c r="N400" s="8">
        <f>IF(Troms!N14&gt;0,Troms!N14,"")</f>
      </c>
      <c r="O400" s="8">
        <f t="shared" si="7"/>
      </c>
    </row>
    <row r="401" spans="1:15" ht="12.75">
      <c r="A401" s="4">
        <v>1925</v>
      </c>
      <c r="B401" s="5" t="s">
        <v>391</v>
      </c>
      <c r="C401" s="20">
        <f>Troms!C15</f>
        <v>2247.84</v>
      </c>
      <c r="D401" s="8">
        <f>IF(Troms!D15&gt;0,Troms!D15,"")</f>
      </c>
      <c r="E401" s="8">
        <f>IF(Troms!E15&gt;0,Troms!E15,"")</f>
      </c>
      <c r="F401" s="8">
        <f>IF(Troms!F15&gt;0,Troms!F15,"")</f>
        <v>1625</v>
      </c>
      <c r="G401" s="8">
        <f>IF(Troms!G15&gt;0,Troms!G15,"")</f>
        <v>623</v>
      </c>
      <c r="H401" s="8">
        <f>IF(Troms!H15&gt;0,Troms!H15,"")</f>
      </c>
      <c r="I401" s="8">
        <f>IF(Troms!I15&gt;0,Troms!I15,"")</f>
      </c>
      <c r="J401" s="8">
        <f>IF(Troms!J15&gt;0,Troms!J15,"")</f>
      </c>
      <c r="K401" s="8">
        <f>IF(Troms!K15&gt;0,Troms!K15,"")</f>
        <v>870</v>
      </c>
      <c r="L401" s="8">
        <f>IF(Troms!L15&gt;0,Troms!L15,"")</f>
        <v>1590</v>
      </c>
      <c r="M401" s="8">
        <f>IF(Troms!M15&gt;0,Troms!M15,"")</f>
      </c>
      <c r="N401" s="8">
        <f>IF(Troms!N15&gt;0,Troms!N15,"")</f>
      </c>
      <c r="O401" s="8">
        <f t="shared" si="7"/>
        <v>2247.84</v>
      </c>
    </row>
    <row r="402" spans="1:15" ht="12.75">
      <c r="A402" s="4">
        <v>1926</v>
      </c>
      <c r="B402" s="5" t="s">
        <v>392</v>
      </c>
      <c r="C402" s="20">
        <f>Troms!C16</f>
        <v>820.63</v>
      </c>
      <c r="D402" s="8">
        <f>IF(Troms!D16&gt;0,Troms!D16,"")</f>
      </c>
      <c r="E402" s="8">
        <f>IF(Troms!E16&gt;0,Troms!E16,"")</f>
      </c>
      <c r="F402" s="8">
        <f>IF(Troms!F16&gt;0,Troms!F16,"")</f>
      </c>
      <c r="G402" s="8">
        <f>IF(Troms!G16&gt;0,Troms!G16,"")</f>
      </c>
      <c r="H402" s="8">
        <f>IF(Troms!H16&gt;0,Troms!H16,"")</f>
      </c>
      <c r="I402" s="8">
        <f>IF(Troms!I16&gt;0,Troms!I16,"")</f>
      </c>
      <c r="J402" s="8">
        <f>IF(Troms!J16&gt;0,Troms!J16,"")</f>
      </c>
      <c r="K402" s="8">
        <f>IF(Troms!K16&gt;0,Troms!K16,"")</f>
      </c>
      <c r="L402" s="8">
        <f>IF(Troms!L16&gt;0,Troms!L16,"")</f>
      </c>
      <c r="M402" s="8">
        <f>IF(Troms!M16&gt;0,Troms!M16,"")</f>
      </c>
      <c r="N402" s="8">
        <f>IF(Troms!N16&gt;0,Troms!N16,"")</f>
      </c>
      <c r="O402" s="8">
        <f t="shared" si="7"/>
      </c>
    </row>
    <row r="403" spans="1:15" ht="12.75">
      <c r="A403" s="4">
        <v>1927</v>
      </c>
      <c r="B403" s="5" t="s">
        <v>393</v>
      </c>
      <c r="C403" s="20">
        <f>Troms!C17</f>
        <v>1046.76</v>
      </c>
      <c r="D403" s="8">
        <f>IF(Troms!D17&gt;0,Troms!D17,"")</f>
      </c>
      <c r="E403" s="8">
        <f>IF(Troms!E17&gt;0,Troms!E17,"")</f>
      </c>
      <c r="F403" s="8">
        <f>IF(Troms!F17&gt;0,Troms!F17,"")</f>
        <v>50</v>
      </c>
      <c r="G403" s="8">
        <f>IF(Troms!G17&gt;0,Troms!G17,"")</f>
        <v>1000</v>
      </c>
      <c r="H403" s="8">
        <f>IF(Troms!H17&gt;0,Troms!H17,"")</f>
      </c>
      <c r="I403" s="8">
        <f>IF(Troms!I17&gt;0,Troms!I17,"")</f>
      </c>
      <c r="J403" s="8">
        <f>IF(Troms!J17&gt;0,Troms!J17,"")</f>
        <v>50</v>
      </c>
      <c r="K403" s="8">
        <f>IF(Troms!K17&gt;0,Troms!K17,"")</f>
      </c>
      <c r="L403" s="8">
        <f>IF(Troms!L17&gt;0,Troms!L17,"")</f>
        <v>800</v>
      </c>
      <c r="M403" s="8">
        <f>IF(Troms!M17&gt;0,Troms!M17,"")</f>
        <v>100</v>
      </c>
      <c r="N403" s="8">
        <f>IF(Troms!N17&gt;0,Troms!N17,"")</f>
        <v>100</v>
      </c>
      <c r="O403" s="8">
        <f t="shared" si="7"/>
        <v>1046.76</v>
      </c>
    </row>
    <row r="404" spans="1:15" ht="12.75">
      <c r="A404" s="4">
        <v>1928</v>
      </c>
      <c r="B404" s="5" t="s">
        <v>394</v>
      </c>
      <c r="C404" s="20">
        <f>Troms!C18</f>
        <v>628.72</v>
      </c>
      <c r="D404" s="8">
        <f>IF(Troms!D18&gt;0,Troms!D18,"")</f>
      </c>
      <c r="E404" s="8">
        <f>IF(Troms!E18&gt;0,Troms!E18,"")</f>
      </c>
      <c r="F404" s="8">
        <f>IF(Troms!F18&gt;0,Troms!F18,"")</f>
        <v>569</v>
      </c>
      <c r="G404" s="8">
        <f>IF(Troms!G18&gt;0,Troms!G18,"")</f>
        <v>60</v>
      </c>
      <c r="H404" s="8">
        <f>IF(Troms!H18&gt;0,Troms!H18,"")</f>
      </c>
      <c r="I404" s="8">
        <f>IF(Troms!I18&gt;0,Troms!I18,"")</f>
      </c>
      <c r="J404" s="8">
        <f>IF(Troms!J18&gt;0,Troms!J18,"")</f>
        <v>149</v>
      </c>
      <c r="K404" s="8">
        <f>IF(Troms!K18&gt;0,Troms!K18,"")</f>
        <v>330</v>
      </c>
      <c r="L404" s="8">
        <f>IF(Troms!L18&gt;0,Troms!L18,"")</f>
      </c>
      <c r="M404" s="8">
        <f>IF(Troms!M18&gt;0,Troms!M18,"")</f>
      </c>
      <c r="N404" s="8">
        <f>IF(Troms!N18&gt;0,Troms!N18,"")</f>
        <v>150</v>
      </c>
      <c r="O404" s="8">
        <f t="shared" si="7"/>
        <v>628.72</v>
      </c>
    </row>
    <row r="405" spans="1:15" ht="12.75">
      <c r="A405" s="4">
        <v>1929</v>
      </c>
      <c r="B405" s="5" t="s">
        <v>395</v>
      </c>
      <c r="C405" s="20">
        <f>Troms!C19</f>
        <v>629.4</v>
      </c>
      <c r="D405" s="8">
        <f>IF(Troms!D19&gt;0,Troms!D19,"")</f>
      </c>
      <c r="E405" s="8">
        <f>IF(Troms!E19&gt;0,Troms!E19,"")</f>
      </c>
      <c r="F405" s="8">
        <f>IF(Troms!F19&gt;0,Troms!F19,"")</f>
      </c>
      <c r="G405" s="8">
        <f>IF(Troms!G19&gt;0,Troms!G19,"")</f>
      </c>
      <c r="H405" s="8">
        <f>IF(Troms!H19&gt;0,Troms!H19,"")</f>
      </c>
      <c r="I405" s="8">
        <f>IF(Troms!I19&gt;0,Troms!I19,"")</f>
      </c>
      <c r="J405" s="8">
        <f>IF(Troms!J19&gt;0,Troms!J19,"")</f>
      </c>
      <c r="K405" s="8">
        <f>IF(Troms!K19&gt;0,Troms!K19,"")</f>
      </c>
      <c r="L405" s="8">
        <f>IF(Troms!L19&gt;0,Troms!L19,"")</f>
      </c>
      <c r="M405" s="8">
        <f>IF(Troms!M19&gt;0,Troms!M19,"")</f>
      </c>
      <c r="N405" s="8">
        <f>IF(Troms!N19&gt;0,Troms!N19,"")</f>
      </c>
      <c r="O405" s="8">
        <f t="shared" si="7"/>
      </c>
    </row>
    <row r="406" spans="1:15" ht="12.75">
      <c r="A406" s="4">
        <v>1931</v>
      </c>
      <c r="B406" s="5" t="s">
        <v>396</v>
      </c>
      <c r="C406" s="20">
        <f>Troms!C20</f>
        <v>7483.63</v>
      </c>
      <c r="D406" s="8">
        <f>IF(Troms!D20&gt;0,Troms!D20,"")</f>
      </c>
      <c r="E406" s="8">
        <f>IF(Troms!E20&gt;0,Troms!E20,"")</f>
      </c>
      <c r="F406" s="8">
        <f>IF(Troms!F20&gt;0,Troms!F20,"")</f>
        <v>6424</v>
      </c>
      <c r="G406" s="8">
        <f>IF(Troms!G20&gt;0,Troms!G20,"")</f>
        <v>460</v>
      </c>
      <c r="H406" s="8">
        <f>IF(Troms!H20&gt;0,Troms!H20,"")</f>
        <v>600</v>
      </c>
      <c r="I406" s="8">
        <f>IF(Troms!I20&gt;0,Troms!I20,"")</f>
      </c>
      <c r="J406" s="8">
        <f>IF(Troms!J20&gt;0,Troms!J20,"")</f>
        <v>6424</v>
      </c>
      <c r="K406" s="8">
        <f>IF(Troms!K20&gt;0,Troms!K20,"")</f>
        <v>950</v>
      </c>
      <c r="L406" s="8">
        <f>IF(Troms!L20&gt;0,Troms!L20,"")</f>
      </c>
      <c r="M406" s="8">
        <f>IF(Troms!M20&gt;0,Troms!M20,"")</f>
      </c>
      <c r="N406" s="8">
        <f>IF(Troms!N20&gt;0,Troms!N20,"")</f>
      </c>
      <c r="O406" s="8">
        <f t="shared" si="7"/>
        <v>7483.63</v>
      </c>
    </row>
    <row r="407" spans="1:15" ht="12.75">
      <c r="A407" s="4">
        <v>1933</v>
      </c>
      <c r="B407" s="5" t="s">
        <v>397</v>
      </c>
      <c r="C407" s="20">
        <f>Troms!C21</f>
        <v>3691.15</v>
      </c>
      <c r="D407" s="8">
        <f>IF(Troms!D21&gt;0,Troms!D21,"")</f>
      </c>
      <c r="E407" s="8">
        <f>IF(Troms!E21&gt;0,Troms!E21,"")</f>
        <v>1807</v>
      </c>
      <c r="F407" s="8">
        <f>IF(Troms!F21&gt;0,Troms!F21,"")</f>
        <v>145</v>
      </c>
      <c r="G407" s="8">
        <f>IF(Troms!G21&gt;0,Troms!G21,"")</f>
        <v>1059</v>
      </c>
      <c r="H407" s="8">
        <f>IF(Troms!H21&gt;0,Troms!H21,"")</f>
        <v>430</v>
      </c>
      <c r="I407" s="8">
        <f>IF(Troms!I21&gt;0,Troms!I21,"")</f>
        <v>184</v>
      </c>
      <c r="J407" s="8">
        <f>IF(Troms!J21&gt;0,Troms!J21,"")</f>
        <v>491</v>
      </c>
      <c r="K407" s="8">
        <f>IF(Troms!K21&gt;0,Troms!K21,"")</f>
        <v>2686</v>
      </c>
      <c r="L407" s="8">
        <f>IF(Troms!L21&gt;0,Troms!L21,"")</f>
      </c>
      <c r="M407" s="8">
        <f>IF(Troms!M21&gt;0,Troms!M21,"")</f>
        <v>40</v>
      </c>
      <c r="N407" s="8">
        <f>IF(Troms!N21&gt;0,Troms!N21,"")</f>
        <v>40</v>
      </c>
      <c r="O407" s="8">
        <f t="shared" si="7"/>
        <v>3691.15</v>
      </c>
    </row>
    <row r="408" spans="1:15" ht="12.75">
      <c r="A408" s="4">
        <v>1936</v>
      </c>
      <c r="B408" s="5" t="s">
        <v>398</v>
      </c>
      <c r="C408" s="20">
        <f>Troms!C22</f>
        <v>1598.31</v>
      </c>
      <c r="D408" s="8">
        <f>IF(Troms!D22&gt;0,Troms!D22,"")</f>
      </c>
      <c r="E408" s="8">
        <f>IF(Troms!E22&gt;0,Troms!E22,"")</f>
      </c>
      <c r="F408" s="8">
        <f>IF(Troms!F22&gt;0,Troms!F22,"")</f>
      </c>
      <c r="G408" s="8">
        <f>IF(Troms!G22&gt;0,Troms!G22,"")</f>
        <v>180</v>
      </c>
      <c r="H408" s="8">
        <f>IF(Troms!H22&gt;0,Troms!H22,"")</f>
      </c>
      <c r="I408" s="8">
        <f>IF(Troms!I22&gt;0,Troms!I22,"")</f>
      </c>
      <c r="J408" s="8">
        <f>IF(Troms!J22&gt;0,Troms!J22,"")</f>
        <v>120</v>
      </c>
      <c r="K408" s="8">
        <f>IF(Troms!K22&gt;0,Troms!K22,"")</f>
        <v>60</v>
      </c>
      <c r="L408" s="8">
        <f>IF(Troms!L22&gt;0,Troms!L22,"")</f>
      </c>
      <c r="M408" s="8">
        <f>IF(Troms!M22&gt;0,Troms!M22,"")</f>
      </c>
      <c r="N408" s="8">
        <f>IF(Troms!N22&gt;0,Troms!N22,"")</f>
      </c>
      <c r="O408" s="8">
        <f t="shared" si="7"/>
        <v>1598.31</v>
      </c>
    </row>
    <row r="409" spans="1:15" ht="12.75">
      <c r="A409" s="4">
        <v>1938</v>
      </c>
      <c r="B409" s="5" t="s">
        <v>399</v>
      </c>
      <c r="C409" s="20">
        <f>Troms!C23</f>
        <v>2143.84</v>
      </c>
      <c r="D409" s="8">
        <f>IF(Troms!D23&gt;0,Troms!D23,"")</f>
      </c>
      <c r="E409" s="8">
        <f>IF(Troms!E23&gt;0,Troms!E23,"")</f>
      </c>
      <c r="F409" s="8">
        <f>IF(Troms!F23&gt;0,Troms!F23,"")</f>
        <v>500</v>
      </c>
      <c r="G409" s="8">
        <f>IF(Troms!G23&gt;0,Troms!G23,"")</f>
        <v>1644</v>
      </c>
      <c r="H409" s="8">
        <f>IF(Troms!H23&gt;0,Troms!H23,"")</f>
      </c>
      <c r="I409" s="8">
        <f>IF(Troms!I23&gt;0,Troms!I23,"")</f>
      </c>
      <c r="J409" s="8">
        <f>IF(Troms!J23&gt;0,Troms!J23,"")</f>
        <v>1500</v>
      </c>
      <c r="K409" s="8">
        <f>IF(Troms!K23&gt;0,Troms!K23,"")</f>
      </c>
      <c r="L409" s="8">
        <f>IF(Troms!L23&gt;0,Troms!L23,"")</f>
        <v>500</v>
      </c>
      <c r="M409" s="8">
        <f>IF(Troms!M23&gt;0,Troms!M23,"")</f>
      </c>
      <c r="N409" s="8">
        <f>IF(Troms!N23&gt;0,Troms!N23,"")</f>
        <v>144</v>
      </c>
      <c r="O409" s="8">
        <f t="shared" si="7"/>
        <v>2143.84</v>
      </c>
    </row>
    <row r="410" spans="1:15" ht="12.75">
      <c r="A410" s="4">
        <v>1939</v>
      </c>
      <c r="B410" s="5" t="s">
        <v>400</v>
      </c>
      <c r="C410" s="20">
        <f>Troms!C24</f>
        <v>1257.45</v>
      </c>
      <c r="D410" s="8">
        <f>IF(Troms!D24&gt;0,Troms!D24,"")</f>
        <v>343</v>
      </c>
      <c r="E410" s="8">
        <f>IF(Troms!E24&gt;0,Troms!E24,"")</f>
        <v>1150</v>
      </c>
      <c r="F410" s="8">
        <f>IF(Troms!F24&gt;0,Troms!F24,"")</f>
      </c>
      <c r="G410" s="8">
        <f>IF(Troms!G24&gt;0,Troms!G24,"")</f>
        <v>450</v>
      </c>
      <c r="H410" s="8">
        <f>IF(Troms!H24&gt;0,Troms!H24,"")</f>
      </c>
      <c r="I410" s="8">
        <f>IF(Troms!I24&gt;0,Troms!I24,"")</f>
      </c>
      <c r="J410" s="8">
        <f>IF(Troms!J24&gt;0,Troms!J24,"")</f>
        <v>1150</v>
      </c>
      <c r="K410" s="8">
        <f>IF(Troms!K24&gt;0,Troms!K24,"")</f>
      </c>
      <c r="L410" s="8">
        <f>IF(Troms!L24&gt;0,Troms!L24,"")</f>
        <v>450</v>
      </c>
      <c r="M410" s="8">
        <f>IF(Troms!M24&gt;0,Troms!M24,"")</f>
      </c>
      <c r="N410" s="8">
        <f>IF(Troms!N24&gt;0,Troms!N24,"")</f>
      </c>
      <c r="O410" s="8">
        <f t="shared" si="7"/>
        <v>1257.45</v>
      </c>
    </row>
    <row r="411" spans="1:15" ht="12.75">
      <c r="A411" s="4">
        <v>1940</v>
      </c>
      <c r="B411" s="5" t="s">
        <v>401</v>
      </c>
      <c r="C411" s="20">
        <f>Troms!C25</f>
        <v>1511.76</v>
      </c>
      <c r="D411" s="8">
        <f>IF(Troms!D25&gt;0,Troms!D25,"")</f>
      </c>
      <c r="E411" s="8">
        <f>IF(Troms!E25&gt;0,Troms!E25,"")</f>
      </c>
      <c r="F411" s="8">
        <f>IF(Troms!F25&gt;0,Troms!F25,"")</f>
      </c>
      <c r="G411" s="8">
        <f>IF(Troms!G25&gt;0,Troms!G25,"")</f>
      </c>
      <c r="H411" s="8">
        <f>IF(Troms!H25&gt;0,Troms!H25,"")</f>
      </c>
      <c r="I411" s="8">
        <f>IF(Troms!I25&gt;0,Troms!I25,"")</f>
      </c>
      <c r="J411" s="8">
        <f>IF(Troms!J25&gt;0,Troms!J25,"")</f>
      </c>
      <c r="K411" s="8">
        <f>IF(Troms!K25&gt;0,Troms!K25,"")</f>
      </c>
      <c r="L411" s="8">
        <f>IF(Troms!L25&gt;0,Troms!L25,"")</f>
      </c>
      <c r="M411" s="8">
        <f>IF(Troms!M25&gt;0,Troms!M25,"")</f>
      </c>
      <c r="N411" s="8">
        <f>IF(Troms!N25&gt;0,Troms!N25,"")</f>
      </c>
      <c r="O411" s="8">
        <f t="shared" si="7"/>
      </c>
    </row>
    <row r="412" spans="1:15" ht="12.75">
      <c r="A412" s="4">
        <v>1941</v>
      </c>
      <c r="B412" s="5" t="s">
        <v>402</v>
      </c>
      <c r="C412" s="20">
        <f>Troms!C26</f>
        <v>1955.29</v>
      </c>
      <c r="D412" s="8">
        <f>IF(Troms!D26&gt;0,Troms!D26,"")</f>
      </c>
      <c r="E412" s="8">
        <f>IF(Troms!E26&gt;0,Troms!E26,"")</f>
      </c>
      <c r="F412" s="8">
        <f>IF(Troms!F26&gt;0,Troms!F26,"")</f>
      </c>
      <c r="G412" s="8">
        <f>IF(Troms!G26&gt;0,Troms!G26,"")</f>
      </c>
      <c r="H412" s="8">
        <f>IF(Troms!H26&gt;0,Troms!H26,"")</f>
      </c>
      <c r="I412" s="8">
        <f>IF(Troms!I26&gt;0,Troms!I26,"")</f>
      </c>
      <c r="J412" s="8">
        <f>IF(Troms!J26&gt;0,Troms!J26,"")</f>
      </c>
      <c r="K412" s="8">
        <f>IF(Troms!K26&gt;0,Troms!K26,"")</f>
      </c>
      <c r="L412" s="8">
        <f>IF(Troms!L26&gt;0,Troms!L26,"")</f>
      </c>
      <c r="M412" s="8">
        <f>IF(Troms!M26&gt;0,Troms!M26,"")</f>
      </c>
      <c r="N412" s="8">
        <f>IF(Troms!N26&gt;0,Troms!N26,"")</f>
      </c>
      <c r="O412" s="8">
        <f t="shared" si="7"/>
      </c>
    </row>
    <row r="413" spans="1:15" ht="12.75">
      <c r="A413" s="4">
        <v>1942</v>
      </c>
      <c r="B413" s="5" t="s">
        <v>403</v>
      </c>
      <c r="C413" s="20">
        <f>Troms!C27</f>
        <v>3130.2</v>
      </c>
      <c r="D413" s="8">
        <f>IF(Troms!D27&gt;0,Troms!D27,"")</f>
      </c>
      <c r="E413" s="8">
        <f>IF(Troms!E27&gt;0,Troms!E27,"")</f>
        <v>150</v>
      </c>
      <c r="F413" s="8">
        <f>IF(Troms!F27&gt;0,Troms!F27,"")</f>
        <v>2565</v>
      </c>
      <c r="G413" s="8">
        <f>IF(Troms!G27&gt;0,Troms!G27,"")</f>
        <v>415</v>
      </c>
      <c r="H413" s="8">
        <f>IF(Troms!H27&gt;0,Troms!H27,"")</f>
      </c>
      <c r="I413" s="8">
        <f>IF(Troms!I27&gt;0,Troms!I27,"")</f>
        <v>90</v>
      </c>
      <c r="J413" s="8">
        <f>IF(Troms!J27&gt;0,Troms!J27,"")</f>
        <v>495</v>
      </c>
      <c r="K413" s="8">
        <f>IF(Troms!K27&gt;0,Troms!K27,"")</f>
        <v>325</v>
      </c>
      <c r="L413" s="8">
        <f>IF(Troms!L27&gt;0,Troms!L27,"")</f>
        <v>1370</v>
      </c>
      <c r="M413" s="8">
        <f>IF(Troms!M27&gt;0,Troms!M27,"")</f>
        <v>680</v>
      </c>
      <c r="N413" s="8">
        <f>IF(Troms!N27&gt;0,Troms!N27,"")</f>
        <v>170</v>
      </c>
      <c r="O413" s="8">
        <f t="shared" si="7"/>
        <v>3130.2</v>
      </c>
    </row>
    <row r="414" spans="1:15" ht="12.75">
      <c r="A414" s="4">
        <v>1943</v>
      </c>
      <c r="B414" s="5" t="s">
        <v>404</v>
      </c>
      <c r="C414" s="20">
        <f>Troms!C28</f>
        <v>895.11</v>
      </c>
      <c r="D414" s="8">
        <f>IF(Troms!D28&gt;0,Troms!D28,"")</f>
      </c>
      <c r="E414" s="8">
        <f>IF(Troms!E28&gt;0,Troms!E28,"")</f>
      </c>
      <c r="F414" s="8">
        <f>IF(Troms!F28&gt;0,Troms!F28,"")</f>
      </c>
      <c r="G414" s="8">
        <f>IF(Troms!G28&gt;0,Troms!G28,"")</f>
      </c>
      <c r="H414" s="8">
        <f>IF(Troms!H28&gt;0,Troms!H28,"")</f>
      </c>
      <c r="I414" s="8">
        <f>IF(Troms!I28&gt;0,Troms!I28,"")</f>
      </c>
      <c r="J414" s="8">
        <f>IF(Troms!J28&gt;0,Troms!J28,"")</f>
      </c>
      <c r="K414" s="8">
        <f>IF(Troms!K28&gt;0,Troms!K28,"")</f>
      </c>
      <c r="L414" s="8">
        <f>IF(Troms!L28&gt;0,Troms!L28,"")</f>
      </c>
      <c r="M414" s="8">
        <f>IF(Troms!M28&gt;0,Troms!M28,"")</f>
      </c>
      <c r="N414" s="8">
        <f>IF(Troms!N28&gt;0,Troms!N28,"")</f>
      </c>
      <c r="O414" s="8">
        <f t="shared" si="7"/>
      </c>
    </row>
    <row r="415" spans="1:15" ht="12.75">
      <c r="A415" s="4">
        <v>2002</v>
      </c>
      <c r="B415" s="5" t="s">
        <v>405</v>
      </c>
      <c r="C415" s="20">
        <f>Finnmark!C4</f>
        <v>1456.73</v>
      </c>
      <c r="D415" s="8">
        <f>IF(Finnmark!D4&gt;0,Finnmark!D4,"")</f>
      </c>
      <c r="E415" s="8">
        <f>IF(Finnmark!E4&gt;0,Finnmark!E4,"")</f>
        <v>1167</v>
      </c>
      <c r="F415" s="8">
        <f>IF(Finnmark!F4&gt;0,Finnmark!F4,"")</f>
        <v>140</v>
      </c>
      <c r="G415" s="8">
        <f>IF(Finnmark!G4&gt;0,Finnmark!G4,"")</f>
      </c>
      <c r="H415" s="8">
        <f>IF(Finnmark!H4&gt;0,Finnmark!H4,"")</f>
        <v>150</v>
      </c>
      <c r="I415" s="8">
        <f>IF(Finnmark!I4&gt;0,Finnmark!I4,"")</f>
      </c>
      <c r="J415" s="8">
        <f>IF(Finnmark!J4&gt;0,Finnmark!J4,"")</f>
        <v>50</v>
      </c>
      <c r="K415" s="8">
        <f>IF(Finnmark!K4&gt;0,Finnmark!K4,"")</f>
        <v>230</v>
      </c>
      <c r="L415" s="8">
        <f>IF(Finnmark!L4&gt;0,Finnmark!L4,"")</f>
        <v>170</v>
      </c>
      <c r="M415" s="8">
        <f>IF(Finnmark!M4&gt;0,Finnmark!M4,"")</f>
        <v>807</v>
      </c>
      <c r="N415" s="8">
        <f>IF(Finnmark!N4&gt;0,Finnmark!N4,"")</f>
        <v>200</v>
      </c>
      <c r="O415" s="8">
        <f aca="true" t="shared" si="8" ref="O415:O433">IF(SUM(D415:H415)&gt;0,C415,"")</f>
        <v>1456.73</v>
      </c>
    </row>
    <row r="416" spans="1:15" ht="12.75">
      <c r="A416" s="4">
        <v>2003</v>
      </c>
      <c r="B416" s="5" t="s">
        <v>406</v>
      </c>
      <c r="C416" s="20">
        <f>Finnmark!C5</f>
        <v>4066.91</v>
      </c>
      <c r="D416" s="8">
        <f>IF(Finnmark!D5&gt;0,Finnmark!D5,"")</f>
      </c>
      <c r="E416" s="8">
        <f>IF(Finnmark!E5&gt;0,Finnmark!E5,"")</f>
        <v>2760</v>
      </c>
      <c r="F416" s="8">
        <f>IF(Finnmark!F5&gt;0,Finnmark!F5,"")</f>
        <v>1300</v>
      </c>
      <c r="G416" s="8">
        <f>IF(Finnmark!G5&gt;0,Finnmark!G5,"")</f>
      </c>
      <c r="H416" s="8">
        <f>IF(Finnmark!H5&gt;0,Finnmark!H5,"")</f>
      </c>
      <c r="I416" s="8">
        <f>IF(Finnmark!I5&gt;0,Finnmark!I5,"")</f>
        <v>1255</v>
      </c>
      <c r="J416" s="8">
        <f>IF(Finnmark!J5&gt;0,Finnmark!J5,"")</f>
        <v>1200</v>
      </c>
      <c r="K416" s="8">
        <f>IF(Finnmark!K5&gt;0,Finnmark!K5,"")</f>
        <v>670</v>
      </c>
      <c r="L416" s="8">
        <f>IF(Finnmark!L5&gt;0,Finnmark!L5,"")</f>
      </c>
      <c r="M416" s="8">
        <f>IF(Finnmark!M5&gt;0,Finnmark!M5,"")</f>
        <v>65</v>
      </c>
      <c r="N416" s="8">
        <f>IF(Finnmark!N5&gt;0,Finnmark!N5,"")</f>
        <v>870</v>
      </c>
      <c r="O416" s="8">
        <f t="shared" si="8"/>
        <v>4066.91</v>
      </c>
    </row>
    <row r="417" spans="1:15" ht="12.75">
      <c r="A417" s="4">
        <v>2004</v>
      </c>
      <c r="B417" s="5" t="s">
        <v>407</v>
      </c>
      <c r="C417" s="20">
        <f>Finnmark!C6</f>
        <v>6381.18</v>
      </c>
      <c r="D417" s="8">
        <f>IF(Finnmark!D6&gt;0,Finnmark!D6,"")</f>
      </c>
      <c r="E417" s="8">
        <f>IF(Finnmark!E6&gt;0,Finnmark!E6,"")</f>
        <v>1595</v>
      </c>
      <c r="F417" s="8">
        <f>IF(Finnmark!F6&gt;0,Finnmark!F6,"")</f>
      </c>
      <c r="G417" s="8">
        <f>IF(Finnmark!G6&gt;0,Finnmark!G6,"")</f>
        <v>4786</v>
      </c>
      <c r="H417" s="8">
        <f>IF(Finnmark!H6&gt;0,Finnmark!H6,"")</f>
      </c>
      <c r="I417" s="8">
        <f>IF(Finnmark!I6&gt;0,Finnmark!I6,"")</f>
        <v>798</v>
      </c>
      <c r="J417" s="8">
        <f>IF(Finnmark!J6&gt;0,Finnmark!J6,"")</f>
        <v>3988</v>
      </c>
      <c r="K417" s="8">
        <f>IF(Finnmark!K6&gt;0,Finnmark!K6,"")</f>
        <v>798</v>
      </c>
      <c r="L417" s="8">
        <f>IF(Finnmark!L6&gt;0,Finnmark!L6,"")</f>
      </c>
      <c r="M417" s="8">
        <f>IF(Finnmark!M6&gt;0,Finnmark!M6,"")</f>
      </c>
      <c r="N417" s="8">
        <f>IF(Finnmark!N6&gt;0,Finnmark!N6,"")</f>
        <v>798</v>
      </c>
      <c r="O417" s="8">
        <f t="shared" si="8"/>
        <v>6381.18</v>
      </c>
    </row>
    <row r="418" spans="1:15" ht="12.75">
      <c r="A418" s="4">
        <v>2011</v>
      </c>
      <c r="B418" s="5" t="s">
        <v>408</v>
      </c>
      <c r="C418" s="20">
        <f>Finnmark!C7</f>
        <v>1987.49</v>
      </c>
      <c r="D418" s="8">
        <f>IF(Finnmark!D7&gt;0,Finnmark!D7,"")</f>
      </c>
      <c r="E418" s="8">
        <f>IF(Finnmark!E7&gt;0,Finnmark!E7,"")</f>
        <v>1980</v>
      </c>
      <c r="F418" s="8">
        <f>IF(Finnmark!F7&gt;0,Finnmark!F7,"")</f>
      </c>
      <c r="G418" s="8">
        <f>IF(Finnmark!G7&gt;0,Finnmark!G7,"")</f>
      </c>
      <c r="H418" s="8">
        <f>IF(Finnmark!H7&gt;0,Finnmark!H7,"")</f>
      </c>
      <c r="I418" s="8">
        <f>IF(Finnmark!I7&gt;0,Finnmark!I7,"")</f>
        <v>380</v>
      </c>
      <c r="J418" s="8">
        <f>IF(Finnmark!J7&gt;0,Finnmark!J7,"")</f>
        <v>900</v>
      </c>
      <c r="K418" s="8">
        <f>IF(Finnmark!K7&gt;0,Finnmark!K7,"")</f>
        <v>100</v>
      </c>
      <c r="L418" s="8">
        <f>IF(Finnmark!L7&gt;0,Finnmark!L7,"")</f>
      </c>
      <c r="M418" s="8">
        <f>IF(Finnmark!M7&gt;0,Finnmark!M7,"")</f>
      </c>
      <c r="N418" s="8">
        <f>IF(Finnmark!N7&gt;0,Finnmark!N7,"")</f>
        <v>600</v>
      </c>
      <c r="O418" s="8">
        <f t="shared" si="8"/>
        <v>1987.49</v>
      </c>
    </row>
    <row r="419" spans="1:15" ht="12.75">
      <c r="A419" s="4">
        <v>2012</v>
      </c>
      <c r="B419" s="5" t="s">
        <v>409</v>
      </c>
      <c r="C419" s="20">
        <f>Finnmark!C8</f>
        <v>12355.74</v>
      </c>
      <c r="D419" s="8">
        <f>IF(Finnmark!D8&gt;0,Finnmark!D8,"")</f>
        <v>1371</v>
      </c>
      <c r="E419" s="8">
        <f>IF(Finnmark!E8&gt;0,Finnmark!E8,"")</f>
        <v>2800</v>
      </c>
      <c r="F419" s="8">
        <f>IF(Finnmark!F8&gt;0,Finnmark!F8,"")</f>
        <v>4900</v>
      </c>
      <c r="G419" s="8">
        <f>IF(Finnmark!G8&gt;0,Finnmark!G8,"")</f>
        <v>3085</v>
      </c>
      <c r="H419" s="8">
        <f>IF(Finnmark!H8&gt;0,Finnmark!H8,"")</f>
        <v>200</v>
      </c>
      <c r="I419" s="8">
        <f>IF(Finnmark!I8&gt;0,Finnmark!I8,"")</f>
      </c>
      <c r="J419" s="8">
        <f>IF(Finnmark!J8&gt;0,Finnmark!J8,"")</f>
        <v>3500</v>
      </c>
      <c r="K419" s="8">
        <f>IF(Finnmark!K8&gt;0,Finnmark!K8,"")</f>
        <v>700</v>
      </c>
      <c r="L419" s="8">
        <f>IF(Finnmark!L8&gt;0,Finnmark!L8,"")</f>
        <v>2500</v>
      </c>
      <c r="M419" s="8">
        <f>IF(Finnmark!M8&gt;0,Finnmark!M8,"")</f>
        <v>2785</v>
      </c>
      <c r="N419" s="8">
        <f>IF(Finnmark!N8&gt;0,Finnmark!N8,"")</f>
        <v>1500</v>
      </c>
      <c r="O419" s="8">
        <f t="shared" si="8"/>
        <v>12355.74</v>
      </c>
    </row>
    <row r="420" spans="1:15" ht="12.75">
      <c r="A420" s="4">
        <v>2014</v>
      </c>
      <c r="B420" s="5" t="s">
        <v>410</v>
      </c>
      <c r="C420" s="20">
        <f>Finnmark!C9</f>
        <v>737.43</v>
      </c>
      <c r="D420" s="8">
        <f>IF(Finnmark!D9&gt;0,Finnmark!D9,"")</f>
      </c>
      <c r="E420" s="8">
        <f>IF(Finnmark!E9&gt;0,Finnmark!E9,"")</f>
      </c>
      <c r="F420" s="8">
        <f>IF(Finnmark!F9&gt;0,Finnmark!F9,"")</f>
        <v>737</v>
      </c>
      <c r="G420" s="8">
        <f>IF(Finnmark!G9&gt;0,Finnmark!G9,"")</f>
      </c>
      <c r="H420" s="8">
        <f>IF(Finnmark!H9&gt;0,Finnmark!H9,"")</f>
      </c>
      <c r="I420" s="8">
        <f>IF(Finnmark!I9&gt;0,Finnmark!I9,"")</f>
      </c>
      <c r="J420" s="8">
        <f>IF(Finnmark!J9&gt;0,Finnmark!J9,"")</f>
        <v>737</v>
      </c>
      <c r="K420" s="8">
        <f>IF(Finnmark!K9&gt;0,Finnmark!K9,"")</f>
      </c>
      <c r="L420" s="8">
        <f>IF(Finnmark!L9&gt;0,Finnmark!L9,"")</f>
      </c>
      <c r="M420" s="8">
        <f>IF(Finnmark!M9&gt;0,Finnmark!M9,"")</f>
      </c>
      <c r="N420" s="8">
        <f>IF(Finnmark!N9&gt;0,Finnmark!N9,"")</f>
      </c>
      <c r="O420" s="8">
        <f t="shared" si="8"/>
        <v>737.43</v>
      </c>
    </row>
    <row r="421" spans="1:15" ht="12.75">
      <c r="A421" s="4">
        <v>2015</v>
      </c>
      <c r="B421" s="5" t="s">
        <v>411</v>
      </c>
      <c r="C421" s="20">
        <f>Finnmark!C10</f>
        <v>667.64</v>
      </c>
      <c r="D421" s="8">
        <f>IF(Finnmark!D10&gt;0,Finnmark!D10,"")</f>
      </c>
      <c r="E421" s="8">
        <f>IF(Finnmark!E10&gt;0,Finnmark!E10,"")</f>
        <v>95</v>
      </c>
      <c r="F421" s="8">
        <f>IF(Finnmark!F10&gt;0,Finnmark!F10,"")</f>
      </c>
      <c r="G421" s="8">
        <f>IF(Finnmark!G10&gt;0,Finnmark!G10,"")</f>
        <v>573</v>
      </c>
      <c r="H421" s="8">
        <f>IF(Finnmark!H10&gt;0,Finnmark!H10,"")</f>
      </c>
      <c r="I421" s="8">
        <f>IF(Finnmark!I10&gt;0,Finnmark!I10,"")</f>
      </c>
      <c r="J421" s="8">
        <f>IF(Finnmark!J10&gt;0,Finnmark!J10,"")</f>
        <v>305</v>
      </c>
      <c r="K421" s="8">
        <f>IF(Finnmark!K10&gt;0,Finnmark!K10,"")</f>
        <v>268</v>
      </c>
      <c r="L421" s="8">
        <f>IF(Finnmark!L10&gt;0,Finnmark!L10,"")</f>
      </c>
      <c r="M421" s="8">
        <f>IF(Finnmark!M10&gt;0,Finnmark!M10,"")</f>
        <v>95</v>
      </c>
      <c r="N421" s="8">
        <f>IF(Finnmark!N10&gt;0,Finnmark!N10,"")</f>
      </c>
      <c r="O421" s="8">
        <f t="shared" si="8"/>
        <v>667.64</v>
      </c>
    </row>
    <row r="422" spans="1:15" ht="12.75">
      <c r="A422" s="4">
        <v>2017</v>
      </c>
      <c r="B422" s="5" t="s">
        <v>412</v>
      </c>
      <c r="C422" s="20">
        <f>Finnmark!C11</f>
        <v>712.6</v>
      </c>
      <c r="D422" s="8">
        <f>IF(Finnmark!D11&gt;0,Finnmark!D11,"")</f>
      </c>
      <c r="E422" s="8">
        <f>IF(Finnmark!E11&gt;0,Finnmark!E11,"")</f>
        <v>463</v>
      </c>
      <c r="F422" s="8">
        <f>IF(Finnmark!F11&gt;0,Finnmark!F11,"")</f>
        <v>250</v>
      </c>
      <c r="G422" s="8">
        <f>IF(Finnmark!G11&gt;0,Finnmark!G11,"")</f>
      </c>
      <c r="H422" s="8">
        <f>IF(Finnmark!H11&gt;0,Finnmark!H11,"")</f>
      </c>
      <c r="I422" s="8">
        <f>IF(Finnmark!I11&gt;0,Finnmark!I11,"")</f>
      </c>
      <c r="J422" s="8">
        <f>IF(Finnmark!J11&gt;0,Finnmark!J11,"")</f>
      </c>
      <c r="K422" s="8">
        <f>IF(Finnmark!K11&gt;0,Finnmark!K11,"")</f>
        <v>213</v>
      </c>
      <c r="L422" s="8">
        <f>IF(Finnmark!L11&gt;0,Finnmark!L11,"")</f>
      </c>
      <c r="M422" s="8">
        <f>IF(Finnmark!M11&gt;0,Finnmark!M11,"")</f>
      </c>
      <c r="N422" s="8">
        <f>IF(Finnmark!N11&gt;0,Finnmark!N11,"")</f>
        <v>500</v>
      </c>
      <c r="O422" s="8">
        <f t="shared" si="8"/>
        <v>712.6</v>
      </c>
    </row>
    <row r="423" spans="1:15" ht="12.75">
      <c r="A423" s="4">
        <v>2018</v>
      </c>
      <c r="B423" s="5" t="s">
        <v>413</v>
      </c>
      <c r="C423" s="20">
        <f>Finnmark!C12</f>
        <v>888.4</v>
      </c>
      <c r="D423" s="8">
        <f>IF(Finnmark!D12&gt;0,Finnmark!D12,"")</f>
      </c>
      <c r="E423" s="8">
        <f>IF(Finnmark!E12&gt;0,Finnmark!E12,"")</f>
        <v>458</v>
      </c>
      <c r="F423" s="8">
        <f>IF(Finnmark!F12&gt;0,Finnmark!F12,"")</f>
      </c>
      <c r="G423" s="8">
        <f>IF(Finnmark!G12&gt;0,Finnmark!G12,"")</f>
        <v>431</v>
      </c>
      <c r="H423" s="8">
        <f>IF(Finnmark!H12&gt;0,Finnmark!H12,"")</f>
      </c>
      <c r="I423" s="8">
        <f>IF(Finnmark!I12&gt;0,Finnmark!I12,"")</f>
        <v>214</v>
      </c>
      <c r="J423" s="8">
        <f>IF(Finnmark!J12&gt;0,Finnmark!J12,"")</f>
        <v>225</v>
      </c>
      <c r="K423" s="8">
        <f>IF(Finnmark!K12&gt;0,Finnmark!K12,"")</f>
      </c>
      <c r="L423" s="8">
        <f>IF(Finnmark!L12&gt;0,Finnmark!L12,"")</f>
      </c>
      <c r="M423" s="8">
        <f>IF(Finnmark!M12&gt;0,Finnmark!M12,"")</f>
        <v>449</v>
      </c>
      <c r="N423" s="8">
        <f>IF(Finnmark!N12&gt;0,Finnmark!N12,"")</f>
      </c>
      <c r="O423" s="8">
        <f t="shared" si="8"/>
        <v>888.4</v>
      </c>
    </row>
    <row r="424" spans="1:15" ht="12.75">
      <c r="A424" s="4">
        <v>2019</v>
      </c>
      <c r="B424" s="5" t="s">
        <v>414</v>
      </c>
      <c r="C424" s="20">
        <f>Finnmark!C13</f>
        <v>2147.19</v>
      </c>
      <c r="D424" s="8">
        <f>IF(Finnmark!D13&gt;0,Finnmark!D13,"")</f>
        <v>367</v>
      </c>
      <c r="E424" s="8">
        <f>IF(Finnmark!E13&gt;0,Finnmark!E13,"")</f>
        <v>500</v>
      </c>
      <c r="F424" s="8">
        <f>IF(Finnmark!F13&gt;0,Finnmark!F13,"")</f>
      </c>
      <c r="G424" s="8">
        <f>IF(Finnmark!G13&gt;0,Finnmark!G13,"")</f>
        <v>1080</v>
      </c>
      <c r="H424" s="8">
        <f>IF(Finnmark!H13&gt;0,Finnmark!H13,"")</f>
        <v>200</v>
      </c>
      <c r="I424" s="8">
        <f>IF(Finnmark!I13&gt;0,Finnmark!I13,"")</f>
      </c>
      <c r="J424" s="8">
        <f>IF(Finnmark!J13&gt;0,Finnmark!J13,"")</f>
      </c>
      <c r="K424" s="8">
        <f>IF(Finnmark!K13&gt;0,Finnmark!K13,"")</f>
        <v>830</v>
      </c>
      <c r="L424" s="8">
        <f>IF(Finnmark!L13&gt;0,Finnmark!L13,"")</f>
      </c>
      <c r="M424" s="8">
        <f>IF(Finnmark!M13&gt;0,Finnmark!M13,"")</f>
        <v>250</v>
      </c>
      <c r="N424" s="8">
        <f>IF(Finnmark!N13&gt;0,Finnmark!N13,"")</f>
        <v>700</v>
      </c>
      <c r="O424" s="8">
        <f t="shared" si="8"/>
        <v>2147.19</v>
      </c>
    </row>
    <row r="425" spans="1:15" ht="12.75">
      <c r="A425" s="4">
        <v>2020</v>
      </c>
      <c r="B425" s="5" t="s">
        <v>415</v>
      </c>
      <c r="C425" s="20">
        <f>Finnmark!C14</f>
        <v>2711.5</v>
      </c>
      <c r="D425" s="8">
        <f>IF(Finnmark!D14&gt;0,Finnmark!D14,"")</f>
      </c>
      <c r="E425" s="8">
        <f>IF(Finnmark!E14&gt;0,Finnmark!E14,"")</f>
        <v>1935</v>
      </c>
      <c r="F425" s="8">
        <f>IF(Finnmark!F14&gt;0,Finnmark!F14,"")</f>
      </c>
      <c r="G425" s="8">
        <f>IF(Finnmark!G14&gt;0,Finnmark!G14,"")</f>
      </c>
      <c r="H425" s="8">
        <f>IF(Finnmark!H14&gt;0,Finnmark!H14,"")</f>
        <v>777</v>
      </c>
      <c r="I425" s="8">
        <f>IF(Finnmark!I14&gt;0,Finnmark!I14,"")</f>
      </c>
      <c r="J425" s="8">
        <f>IF(Finnmark!J14&gt;0,Finnmark!J14,"")</f>
        <v>1325</v>
      </c>
      <c r="K425" s="8">
        <f>IF(Finnmark!K14&gt;0,Finnmark!K14,"")</f>
        <v>240</v>
      </c>
      <c r="L425" s="8">
        <f>IF(Finnmark!L14&gt;0,Finnmark!L14,"")</f>
        <v>87</v>
      </c>
      <c r="M425" s="8">
        <f>IF(Finnmark!M14&gt;0,Finnmark!M14,"")</f>
      </c>
      <c r="N425" s="8">
        <f>IF(Finnmark!N14&gt;0,Finnmark!N14,"")</f>
        <v>1060</v>
      </c>
      <c r="O425" s="8">
        <f t="shared" si="8"/>
        <v>2711.5</v>
      </c>
    </row>
    <row r="426" spans="1:15" ht="12.75">
      <c r="A426" s="4">
        <v>2021</v>
      </c>
      <c r="B426" s="5" t="s">
        <v>416</v>
      </c>
      <c r="C426" s="20">
        <f>Finnmark!C15</f>
        <v>1888.19</v>
      </c>
      <c r="D426" s="8">
        <f>IF(Finnmark!D15&gt;0,Finnmark!D15,"")</f>
      </c>
      <c r="E426" s="8">
        <f>IF(Finnmark!E15&gt;0,Finnmark!E15,"")</f>
        <v>1888</v>
      </c>
      <c r="F426" s="8">
        <f>IF(Finnmark!F15&gt;0,Finnmark!F15,"")</f>
      </c>
      <c r="G426" s="8">
        <f>IF(Finnmark!G15&gt;0,Finnmark!G15,"")</f>
      </c>
      <c r="H426" s="8">
        <f>IF(Finnmark!H15&gt;0,Finnmark!H15,"")</f>
      </c>
      <c r="I426" s="8">
        <f>IF(Finnmark!I15&gt;0,Finnmark!I15,"")</f>
      </c>
      <c r="J426" s="8">
        <f>IF(Finnmark!J15&gt;0,Finnmark!J15,"")</f>
        <v>1888</v>
      </c>
      <c r="K426" s="8">
        <f>IF(Finnmark!K15&gt;0,Finnmark!K15,"")</f>
      </c>
      <c r="L426" s="8">
        <f>IF(Finnmark!L15&gt;0,Finnmark!L15,"")</f>
      </c>
      <c r="M426" s="8">
        <f>IF(Finnmark!M15&gt;0,Finnmark!M15,"")</f>
      </c>
      <c r="N426" s="8">
        <f>IF(Finnmark!N15&gt;0,Finnmark!N15,"")</f>
      </c>
      <c r="O426" s="8">
        <f t="shared" si="8"/>
        <v>1888.19</v>
      </c>
    </row>
    <row r="427" spans="1:15" ht="12.75">
      <c r="A427" s="4">
        <v>2022</v>
      </c>
      <c r="B427" s="5" t="s">
        <v>417</v>
      </c>
      <c r="C427" s="20">
        <f>Finnmark!C16</f>
        <v>892.43</v>
      </c>
      <c r="D427" s="8">
        <f>IF(Finnmark!D16&gt;0,Finnmark!D16,"")</f>
      </c>
      <c r="E427" s="8">
        <f>IF(Finnmark!E16&gt;0,Finnmark!E16,"")</f>
        <v>100</v>
      </c>
      <c r="F427" s="8">
        <f>IF(Finnmark!F16&gt;0,Finnmark!F16,"")</f>
        <v>50</v>
      </c>
      <c r="G427" s="8">
        <f>IF(Finnmark!G16&gt;0,Finnmark!G16,"")</f>
        <v>500</v>
      </c>
      <c r="H427" s="8">
        <f>IF(Finnmark!H16&gt;0,Finnmark!H16,"")</f>
        <v>242</v>
      </c>
      <c r="I427" s="8">
        <f>IF(Finnmark!I16&gt;0,Finnmark!I16,"")</f>
      </c>
      <c r="J427" s="8">
        <f>IF(Finnmark!J16&gt;0,Finnmark!J16,"")</f>
        <v>90</v>
      </c>
      <c r="K427" s="8">
        <f>IF(Finnmark!K16&gt;0,Finnmark!K16,"")</f>
        <v>310</v>
      </c>
      <c r="L427" s="8">
        <f>IF(Finnmark!L16&gt;0,Finnmark!L16,"")</f>
      </c>
      <c r="M427" s="8">
        <f>IF(Finnmark!M16&gt;0,Finnmark!M16,"")</f>
        <v>350</v>
      </c>
      <c r="N427" s="8">
        <f>IF(Finnmark!N16&gt;0,Finnmark!N16,"")</f>
        <v>142</v>
      </c>
      <c r="O427" s="8">
        <f t="shared" si="8"/>
        <v>892.43</v>
      </c>
    </row>
    <row r="428" spans="1:15" ht="12.75">
      <c r="A428" s="4">
        <v>2023</v>
      </c>
      <c r="B428" s="5" t="s">
        <v>418</v>
      </c>
      <c r="C428" s="20">
        <f>Finnmark!C17</f>
        <v>689.78</v>
      </c>
      <c r="D428" s="8">
        <f>IF(Finnmark!D17&gt;0,Finnmark!D17,"")</f>
        <v>690</v>
      </c>
      <c r="E428" s="8">
        <f>IF(Finnmark!E17&gt;0,Finnmark!E17,"")</f>
      </c>
      <c r="F428" s="8">
        <f>IF(Finnmark!F17&gt;0,Finnmark!F17,"")</f>
      </c>
      <c r="G428" s="8">
        <f>IF(Finnmark!G17&gt;0,Finnmark!G17,"")</f>
      </c>
      <c r="H428" s="8">
        <f>IF(Finnmark!H17&gt;0,Finnmark!H17,"")</f>
      </c>
      <c r="I428" s="8">
        <f>IF(Finnmark!I17&gt;0,Finnmark!I17,"")</f>
      </c>
      <c r="J428" s="8">
        <f>IF(Finnmark!J17&gt;0,Finnmark!J17,"")</f>
      </c>
      <c r="K428" s="8">
        <f>IF(Finnmark!K17&gt;0,Finnmark!K17,"")</f>
      </c>
      <c r="L428" s="8">
        <f>IF(Finnmark!L17&gt;0,Finnmark!L17,"")</f>
      </c>
      <c r="M428" s="8">
        <f>IF(Finnmark!M17&gt;0,Finnmark!M17,"")</f>
      </c>
      <c r="N428" s="8">
        <f>IF(Finnmark!N17&gt;0,Finnmark!N17,"")</f>
      </c>
      <c r="O428" s="8">
        <f t="shared" si="8"/>
        <v>689.78</v>
      </c>
    </row>
    <row r="429" spans="1:15" ht="12.75">
      <c r="A429" s="4">
        <v>2024</v>
      </c>
      <c r="B429" s="5" t="s">
        <v>419</v>
      </c>
      <c r="C429" s="20">
        <f>Finnmark!C18</f>
        <v>715.95</v>
      </c>
      <c r="D429" s="8">
        <f>IF(Finnmark!D18&gt;0,Finnmark!D18,"")</f>
        <v>716</v>
      </c>
      <c r="E429" s="8">
        <f>IF(Finnmark!E18&gt;0,Finnmark!E18,"")</f>
      </c>
      <c r="F429" s="8">
        <f>IF(Finnmark!F18&gt;0,Finnmark!F18,"")</f>
      </c>
      <c r="G429" s="8">
        <f>IF(Finnmark!G18&gt;0,Finnmark!G18,"")</f>
      </c>
      <c r="H429" s="8">
        <f>IF(Finnmark!H18&gt;0,Finnmark!H18,"")</f>
      </c>
      <c r="I429" s="8">
        <f>IF(Finnmark!I18&gt;0,Finnmark!I18,"")</f>
      </c>
      <c r="J429" s="8">
        <f>IF(Finnmark!J18&gt;0,Finnmark!J18,"")</f>
      </c>
      <c r="K429" s="8">
        <f>IF(Finnmark!K18&gt;0,Finnmark!K18,"")</f>
      </c>
      <c r="L429" s="8">
        <f>IF(Finnmark!L18&gt;0,Finnmark!L18,"")</f>
      </c>
      <c r="M429" s="8">
        <f>IF(Finnmark!M18&gt;0,Finnmark!M18,"")</f>
      </c>
      <c r="N429" s="8">
        <f>IF(Finnmark!N18&gt;0,Finnmark!N18,"")</f>
      </c>
      <c r="O429" s="8">
        <f t="shared" si="8"/>
        <v>715.95</v>
      </c>
    </row>
    <row r="430" spans="1:15" ht="12.75">
      <c r="A430" s="4">
        <v>2025</v>
      </c>
      <c r="B430" s="5" t="s">
        <v>420</v>
      </c>
      <c r="C430" s="20">
        <f>Finnmark!C19</f>
        <v>1978.77</v>
      </c>
      <c r="D430" s="8">
        <f>IF(Finnmark!D19&gt;0,Finnmark!D19,"")</f>
      </c>
      <c r="E430" s="8">
        <f>IF(Finnmark!E19&gt;0,Finnmark!E19,"")</f>
        <v>1979</v>
      </c>
      <c r="F430" s="8">
        <f>IF(Finnmark!F19&gt;0,Finnmark!F19,"")</f>
      </c>
      <c r="G430" s="8">
        <f>IF(Finnmark!G19&gt;0,Finnmark!G19,"")</f>
      </c>
      <c r="H430" s="8">
        <f>IF(Finnmark!H19&gt;0,Finnmark!H19,"")</f>
      </c>
      <c r="I430" s="8">
        <f>IF(Finnmark!I19&gt;0,Finnmark!I19,"")</f>
      </c>
      <c r="J430" s="8">
        <f>IF(Finnmark!J19&gt;0,Finnmark!J19,"")</f>
        <v>709</v>
      </c>
      <c r="K430" s="8">
        <f>IF(Finnmark!K19&gt;0,Finnmark!K19,"")</f>
        <v>120</v>
      </c>
      <c r="L430" s="8">
        <f>IF(Finnmark!L19&gt;0,Finnmark!L19,"")</f>
        <v>700</v>
      </c>
      <c r="M430" s="8">
        <f>IF(Finnmark!M19&gt;0,Finnmark!M19,"")</f>
        <v>250</v>
      </c>
      <c r="N430" s="8">
        <f>IF(Finnmark!N19&gt;0,Finnmark!N19,"")</f>
        <v>200</v>
      </c>
      <c r="O430" s="8">
        <f t="shared" si="8"/>
        <v>1978.77</v>
      </c>
    </row>
    <row r="431" spans="1:15" ht="12.75">
      <c r="A431" s="4">
        <v>2027</v>
      </c>
      <c r="B431" s="5" t="s">
        <v>421</v>
      </c>
      <c r="C431" s="20">
        <f>Finnmark!C20</f>
        <v>582.43</v>
      </c>
      <c r="D431" s="8">
        <f>IF(Finnmark!D20&gt;0,Finnmark!D20,"")</f>
      </c>
      <c r="E431" s="8">
        <f>IF(Finnmark!E20&gt;0,Finnmark!E20,"")</f>
        <v>582</v>
      </c>
      <c r="F431" s="8">
        <f>IF(Finnmark!F20&gt;0,Finnmark!F20,"")</f>
      </c>
      <c r="G431" s="8">
        <f>IF(Finnmark!G20&gt;0,Finnmark!G20,"")</f>
      </c>
      <c r="H431" s="8">
        <f>IF(Finnmark!H20&gt;0,Finnmark!H20,"")</f>
      </c>
      <c r="I431" s="8">
        <f>IF(Finnmark!I20&gt;0,Finnmark!I20,"")</f>
      </c>
      <c r="J431" s="8">
        <f>IF(Finnmark!J20&gt;0,Finnmark!J20,"")</f>
      </c>
      <c r="K431" s="8">
        <f>IF(Finnmark!K20&gt;0,Finnmark!K20,"")</f>
      </c>
      <c r="L431" s="8">
        <f>IF(Finnmark!L20&gt;0,Finnmark!L20,"")</f>
      </c>
      <c r="M431" s="8">
        <f>IF(Finnmark!M20&gt;0,Finnmark!M20,"")</f>
      </c>
      <c r="N431" s="8">
        <f>IF(Finnmark!N20&gt;0,Finnmark!N20,"")</f>
        <v>582</v>
      </c>
      <c r="O431" s="8">
        <f t="shared" si="8"/>
        <v>582.43</v>
      </c>
    </row>
    <row r="432" spans="1:15" ht="12.75">
      <c r="A432" s="4">
        <v>2028</v>
      </c>
      <c r="B432" s="5" t="s">
        <v>422</v>
      </c>
      <c r="C432" s="20">
        <f>Finnmark!C21</f>
        <v>1392.99</v>
      </c>
      <c r="D432" s="8">
        <f>IF(Finnmark!D21&gt;0,Finnmark!D21,"")</f>
      </c>
      <c r="E432" s="8">
        <f>IF(Finnmark!E21&gt;0,Finnmark!E21,"")</f>
        <v>407</v>
      </c>
      <c r="F432" s="8">
        <f>IF(Finnmark!F21&gt;0,Finnmark!F21,"")</f>
        <v>200</v>
      </c>
      <c r="G432" s="8">
        <f>IF(Finnmark!G21&gt;0,Finnmark!G21,"")</f>
        <v>703</v>
      </c>
      <c r="H432" s="8">
        <f>IF(Finnmark!H21&gt;0,Finnmark!H21,"")</f>
        <v>90</v>
      </c>
      <c r="I432" s="8">
        <f>IF(Finnmark!I21&gt;0,Finnmark!I21,"")</f>
      </c>
      <c r="J432" s="8">
        <f>IF(Finnmark!J21&gt;0,Finnmark!J21,"")</f>
      </c>
      <c r="K432" s="8">
        <f>IF(Finnmark!K21&gt;0,Finnmark!K21,"")</f>
        <v>397</v>
      </c>
      <c r="L432" s="8">
        <f>IF(Finnmark!L21&gt;0,Finnmark!L21,"")</f>
      </c>
      <c r="M432" s="8">
        <f>IF(Finnmark!M21&gt;0,Finnmark!M21,"")</f>
        <v>1003</v>
      </c>
      <c r="N432" s="8">
        <f>IF(Finnmark!N21&gt;0,Finnmark!N21,"")</f>
      </c>
      <c r="O432" s="8">
        <f t="shared" si="8"/>
        <v>1392.99</v>
      </c>
    </row>
    <row r="433" spans="1:15" ht="12.75">
      <c r="A433" s="4">
        <v>2030</v>
      </c>
      <c r="B433" s="5" t="s">
        <v>423</v>
      </c>
      <c r="C433" s="20">
        <f>Finnmark!C22</f>
        <v>6412.05</v>
      </c>
      <c r="D433" s="8">
        <f>IF(Finnmark!D22&gt;0,Finnmark!D22,"")</f>
      </c>
      <c r="E433" s="8">
        <f>IF(Finnmark!E22&gt;0,Finnmark!E22,"")</f>
        <v>4817</v>
      </c>
      <c r="F433" s="8">
        <f>IF(Finnmark!F22&gt;0,Finnmark!F22,"")</f>
      </c>
      <c r="G433" s="8">
        <f>IF(Finnmark!G22&gt;0,Finnmark!G22,"")</f>
        <v>1595</v>
      </c>
      <c r="H433" s="8">
        <f>IF(Finnmark!H22&gt;0,Finnmark!H22,"")</f>
      </c>
      <c r="I433" s="8">
        <f>IF(Finnmark!I22&gt;0,Finnmark!I22,"")</f>
        <v>228</v>
      </c>
      <c r="J433" s="8">
        <f>IF(Finnmark!J22&gt;0,Finnmark!J22,"")</f>
        <v>2311</v>
      </c>
      <c r="K433" s="8">
        <f>IF(Finnmark!K22&gt;0,Finnmark!K22,"")</f>
        <v>2278</v>
      </c>
      <c r="L433" s="8">
        <f>IF(Finnmark!L22&gt;0,Finnmark!L22,"")</f>
      </c>
      <c r="M433" s="8">
        <f>IF(Finnmark!M22&gt;0,Finnmark!M22,"")</f>
      </c>
      <c r="N433" s="8">
        <f>IF(Finnmark!N22&gt;0,Finnmark!N22,"")</f>
        <v>1595</v>
      </c>
      <c r="O433" s="8">
        <f t="shared" si="8"/>
        <v>6412.05</v>
      </c>
    </row>
    <row r="434" spans="1:15" ht="12.75">
      <c r="A434" s="10"/>
      <c r="B434" s="5"/>
      <c r="C434" s="22"/>
      <c r="O434" s="8">
        <f>IF(SUM(D434:H434)&gt;0,C434,"")</f>
      </c>
    </row>
    <row r="435" spans="1:15" ht="13.5" thickBot="1">
      <c r="A435" s="11"/>
      <c r="B435" s="11" t="s">
        <v>424</v>
      </c>
      <c r="C435" s="23">
        <f>SUM(C4:C433)</f>
        <v>3295385.16</v>
      </c>
      <c r="D435" s="12">
        <f>SUM(D4:D433)</f>
        <v>60967</v>
      </c>
      <c r="E435" s="12">
        <f>SUM(E4:E433)</f>
        <v>1176418</v>
      </c>
      <c r="F435" s="12">
        <f aca="true" t="shared" si="9" ref="F435:L435">SUM(F4:F433)</f>
        <v>810310</v>
      </c>
      <c r="G435" s="12">
        <f t="shared" si="9"/>
        <v>1085122</v>
      </c>
      <c r="H435" s="12">
        <f t="shared" si="9"/>
        <v>81902</v>
      </c>
      <c r="I435" s="12">
        <f t="shared" si="9"/>
        <v>198700</v>
      </c>
      <c r="J435" s="12">
        <f t="shared" si="9"/>
        <v>981499</v>
      </c>
      <c r="K435" s="12">
        <f t="shared" si="9"/>
        <v>478676</v>
      </c>
      <c r="L435" s="12">
        <f t="shared" si="9"/>
        <v>562213</v>
      </c>
      <c r="M435" s="12">
        <f>SUM(M4:M433)</f>
        <v>433124</v>
      </c>
      <c r="N435" s="12">
        <f>SUM(N4:N433)</f>
        <v>515910</v>
      </c>
      <c r="O435" s="12">
        <f>SUM(O4:O433)</f>
        <v>3222985.9000000004</v>
      </c>
    </row>
    <row r="436" spans="4:15" ht="12.75">
      <c r="D436" s="73">
        <f>D435/SUM($D$435:$H$435)*100</f>
        <v>1.8964954635226283</v>
      </c>
      <c r="E436" s="73">
        <f>E435/SUM($D$435:$H$435)*100</f>
        <v>36.59473814040978</v>
      </c>
      <c r="F436" s="73">
        <f>F435/SUM($D$435:$H$435)*100</f>
        <v>25.20624664239705</v>
      </c>
      <c r="G436" s="73">
        <f>G435/SUM($D$435:$H$435)*100</f>
        <v>33.75480096394117</v>
      </c>
      <c r="H436" s="73">
        <f>H435/SUM($D$435:$H$435)*100</f>
        <v>2.547718789729367</v>
      </c>
      <c r="I436" s="73">
        <f aca="true" t="shared" si="10" ref="I436:N436">I435/SUM($I$435:$N$435)*100</f>
        <v>6.2678975761816105</v>
      </c>
      <c r="J436" s="73">
        <f t="shared" si="10"/>
        <v>30.96092200867979</v>
      </c>
      <c r="K436" s="73">
        <f t="shared" si="10"/>
        <v>15.099608153881775</v>
      </c>
      <c r="L436" s="73">
        <f t="shared" si="10"/>
        <v>17.73474333164465</v>
      </c>
      <c r="M436" s="73">
        <f t="shared" si="10"/>
        <v>13.66269184592896</v>
      </c>
      <c r="N436" s="73">
        <f t="shared" si="10"/>
        <v>16.274137083683215</v>
      </c>
      <c r="O436" s="19"/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="86" zoomScaleNormal="86" zoomScalePageLayoutView="0" workbookViewId="0" topLeftCell="A1">
      <selection activeCell="A1" sqref="A1"/>
    </sheetView>
  </sheetViews>
  <sheetFormatPr defaultColWidth="11.421875" defaultRowHeight="15"/>
  <cols>
    <col min="2" max="2" width="15.57421875" style="0" customWidth="1"/>
    <col min="4" max="4" width="13.28125" style="0" customWidth="1"/>
    <col min="5" max="5" width="14.140625" style="0" customWidth="1"/>
    <col min="6" max="14" width="13.28125" style="0" customWidth="1"/>
  </cols>
  <sheetData>
    <row r="1" spans="1:14" ht="15">
      <c r="A1" s="60" t="s">
        <v>479</v>
      </c>
      <c r="B1" s="7"/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/>
      <c r="B2" s="3" t="s">
        <v>477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5">
      <c r="A3" s="27"/>
      <c r="B3" s="27"/>
      <c r="C3" s="28"/>
      <c r="D3" s="2" t="s">
        <v>478</v>
      </c>
      <c r="E3" s="2" t="s">
        <v>478</v>
      </c>
      <c r="F3" s="2" t="s">
        <v>478</v>
      </c>
      <c r="G3" s="2" t="s">
        <v>478</v>
      </c>
      <c r="H3" s="2" t="s">
        <v>478</v>
      </c>
      <c r="I3" s="2" t="s">
        <v>478</v>
      </c>
      <c r="J3" s="2" t="s">
        <v>478</v>
      </c>
      <c r="K3" s="2" t="s">
        <v>478</v>
      </c>
      <c r="L3" s="2" t="s">
        <v>478</v>
      </c>
      <c r="M3" s="2" t="s">
        <v>478</v>
      </c>
      <c r="N3" s="2" t="s">
        <v>478</v>
      </c>
    </row>
    <row r="4" spans="1:14" ht="15">
      <c r="A4" s="4"/>
      <c r="B4" s="5" t="s">
        <v>444</v>
      </c>
      <c r="C4" s="20">
        <f>Østfold!C48/1000</f>
        <v>179.16488999999999</v>
      </c>
      <c r="D4" s="20">
        <f>Østfold!D48/1000</f>
        <v>1.759</v>
      </c>
      <c r="E4" s="20">
        <f>Østfold!E48/1000</f>
        <v>47.887</v>
      </c>
      <c r="F4" s="20">
        <f>Østfold!F48/1000</f>
        <v>62.718</v>
      </c>
      <c r="G4" s="20">
        <f>Østfold!G48/1000</f>
        <v>58.825</v>
      </c>
      <c r="H4" s="20">
        <f>Østfold!H48/1000</f>
        <v>7.979</v>
      </c>
      <c r="I4" s="20">
        <f>Østfold!I48/1000</f>
        <v>9.931</v>
      </c>
      <c r="J4" s="20">
        <f>Østfold!J48/1000</f>
        <v>58.867</v>
      </c>
      <c r="K4" s="20">
        <f>Østfold!K48/1000</f>
        <v>45.55</v>
      </c>
      <c r="L4" s="20">
        <f>Østfold!L48/1000</f>
        <v>15.3</v>
      </c>
      <c r="M4" s="20">
        <f>Østfold!M48/1000</f>
        <v>24.541</v>
      </c>
      <c r="N4" s="20">
        <f>Østfold!N48/1000</f>
        <v>24.41</v>
      </c>
    </row>
    <row r="5" spans="1:14" ht="15">
      <c r="A5" s="4"/>
      <c r="B5" s="5" t="s">
        <v>445</v>
      </c>
      <c r="C5" s="20">
        <f>Akershus!C48/1000</f>
        <v>351.34474</v>
      </c>
      <c r="D5" s="20">
        <f>Akershus!D48/1000</f>
        <v>10.043</v>
      </c>
      <c r="E5" s="20">
        <f>Akershus!E48/1000</f>
        <v>100.958</v>
      </c>
      <c r="F5" s="20">
        <f>Akershus!F48/1000</f>
        <v>137.136</v>
      </c>
      <c r="G5" s="20">
        <f>Akershus!G48/1000</f>
        <v>100.162</v>
      </c>
      <c r="H5" s="20">
        <f>Akershus!H48/1000</f>
        <v>4.02</v>
      </c>
      <c r="I5" s="20">
        <f>Akershus!I48/1000</f>
        <v>23.887</v>
      </c>
      <c r="J5" s="20">
        <f>Akershus!J48/1000</f>
        <v>124.561</v>
      </c>
      <c r="K5" s="20">
        <f>Akershus!K48/1000</f>
        <v>48.179</v>
      </c>
      <c r="L5" s="20">
        <f>Akershus!L48/1000</f>
        <v>43.726</v>
      </c>
      <c r="M5" s="20">
        <f>Akershus!M48/1000</f>
        <v>56.056</v>
      </c>
      <c r="N5" s="20">
        <f>Akershus!N48/1000</f>
        <v>53.858</v>
      </c>
    </row>
    <row r="6" spans="1:14" ht="15">
      <c r="A6" s="4"/>
      <c r="B6" s="5" t="s">
        <v>446</v>
      </c>
      <c r="C6" s="20">
        <f>Hedmark!C48/1000</f>
        <v>127.19284999999999</v>
      </c>
      <c r="D6" s="20">
        <f>Hedmark!D48/1000</f>
        <v>2.842</v>
      </c>
      <c r="E6" s="20">
        <f>Hedmark!E48/1000</f>
        <v>60.597</v>
      </c>
      <c r="F6" s="20">
        <f>Hedmark!F48/1000</f>
        <v>23.648</v>
      </c>
      <c r="G6" s="20">
        <f>Hedmark!G48/1000</f>
        <v>38.797</v>
      </c>
      <c r="H6" s="20">
        <f>Hedmark!H48/1000</f>
        <v>1.717</v>
      </c>
      <c r="I6" s="20">
        <f>Hedmark!I48/1000</f>
        <v>4.722</v>
      </c>
      <c r="J6" s="20">
        <f>Hedmark!J48/1000</f>
        <v>51.588</v>
      </c>
      <c r="K6" s="20">
        <f>Hedmark!K48/1000</f>
        <v>15.757</v>
      </c>
      <c r="L6" s="20">
        <f>Hedmark!L48/1000</f>
        <v>21.9</v>
      </c>
      <c r="M6" s="20">
        <f>Hedmark!M48/1000</f>
        <v>8.954</v>
      </c>
      <c r="N6" s="20">
        <f>Hedmark!N48/1000</f>
        <v>21.838</v>
      </c>
    </row>
    <row r="7" spans="1:14" ht="15">
      <c r="A7" s="4"/>
      <c r="B7" s="5" t="s">
        <v>447</v>
      </c>
      <c r="C7" s="20">
        <f>Oppland!C48/1000</f>
        <v>123.31116</v>
      </c>
      <c r="D7" s="20">
        <f>Oppland!D48/1000</f>
        <v>9.313</v>
      </c>
      <c r="E7" s="20">
        <f>Oppland!E48/1000</f>
        <v>36.73</v>
      </c>
      <c r="F7" s="20">
        <f>Oppland!F48/1000</f>
        <v>35.015</v>
      </c>
      <c r="G7" s="20">
        <f>Oppland!G48/1000</f>
        <v>37.519</v>
      </c>
      <c r="H7" s="20">
        <f>Oppland!H48/1000</f>
        <v>4.676</v>
      </c>
      <c r="I7" s="20">
        <f>Oppland!I48/1000</f>
        <v>5.063</v>
      </c>
      <c r="J7" s="20">
        <f>Oppland!J48/1000</f>
        <v>30.238</v>
      </c>
      <c r="K7" s="20">
        <f>Oppland!K48/1000</f>
        <v>17.915</v>
      </c>
      <c r="L7" s="20">
        <f>Oppland!L48/1000</f>
        <v>19.282</v>
      </c>
      <c r="M7" s="20">
        <f>Oppland!M48/1000</f>
        <v>24.509</v>
      </c>
      <c r="N7" s="20">
        <f>Oppland!N48/1000</f>
        <v>16.933</v>
      </c>
    </row>
    <row r="8" spans="1:14" ht="15">
      <c r="A8" s="4"/>
      <c r="B8" s="5" t="s">
        <v>448</v>
      </c>
      <c r="C8" s="20">
        <f>Buskerud!C48/1000</f>
        <v>169.83604000000003</v>
      </c>
      <c r="D8" s="20">
        <f>Buskerud!D48/1000</f>
        <v>1.351</v>
      </c>
      <c r="E8" s="20">
        <f>Buskerud!E48/1000</f>
        <v>61.096</v>
      </c>
      <c r="F8" s="20">
        <f>Buskerud!F48/1000</f>
        <v>65.862</v>
      </c>
      <c r="G8" s="20">
        <f>Buskerud!G48/1000</f>
        <v>37.467</v>
      </c>
      <c r="H8" s="20">
        <f>Buskerud!H48/1000</f>
        <v>4.13</v>
      </c>
      <c r="I8" s="20">
        <f>Buskerud!I48/1000</f>
        <v>5.662</v>
      </c>
      <c r="J8" s="20">
        <f>Buskerud!J48/1000</f>
        <v>39.336</v>
      </c>
      <c r="K8" s="20">
        <f>Buskerud!K48/1000</f>
        <v>20.988</v>
      </c>
      <c r="L8" s="20">
        <f>Buskerud!L48/1000</f>
        <v>61.091</v>
      </c>
      <c r="M8" s="20">
        <f>Buskerud!M48/1000</f>
        <v>13.148</v>
      </c>
      <c r="N8" s="20">
        <f>Buskerud!N48/1000</f>
        <v>28.33</v>
      </c>
    </row>
    <row r="9" spans="1:14" ht="15">
      <c r="A9" s="4"/>
      <c r="B9" s="5" t="s">
        <v>449</v>
      </c>
      <c r="C9" s="20">
        <f>Vestfold!C48/1000</f>
        <v>152.99604000000005</v>
      </c>
      <c r="D9" s="20">
        <f>Vestfold!D48/1000</f>
        <v>5.521</v>
      </c>
      <c r="E9" s="20">
        <f>Vestfold!E48/1000</f>
        <v>78.327</v>
      </c>
      <c r="F9" s="20">
        <f>Vestfold!F48/1000</f>
        <v>29.391</v>
      </c>
      <c r="G9" s="20">
        <f>Vestfold!G48/1000</f>
        <v>36.821</v>
      </c>
      <c r="H9" s="20">
        <f>Vestfold!H48/1000</f>
        <v>2.945</v>
      </c>
      <c r="I9" s="20">
        <f>Vestfold!I48/1000</f>
        <v>7.289</v>
      </c>
      <c r="J9" s="20">
        <f>Vestfold!J48/1000</f>
        <v>78.277</v>
      </c>
      <c r="K9" s="20">
        <f>Vestfold!K48/1000</f>
        <v>6.11</v>
      </c>
      <c r="L9" s="20">
        <f>Vestfold!L48/1000</f>
        <v>21.014</v>
      </c>
      <c r="M9" s="20">
        <f>Vestfold!M48/1000</f>
        <v>18.424</v>
      </c>
      <c r="N9" s="20">
        <f>Vestfold!N48/1000</f>
        <v>16.361</v>
      </c>
    </row>
    <row r="10" spans="1:14" ht="15">
      <c r="A10" s="4"/>
      <c r="B10" s="5" t="s">
        <v>450</v>
      </c>
      <c r="C10" s="20">
        <f>Telemark!C48/1000</f>
        <v>112.12496000000002</v>
      </c>
      <c r="D10" s="20">
        <f>Telemark!D48/1000</f>
        <v>10.878</v>
      </c>
      <c r="E10" s="20">
        <f>Telemark!E48/1000</f>
        <v>42.036</v>
      </c>
      <c r="F10" s="20">
        <f>Telemark!F48/1000</f>
        <v>14.894</v>
      </c>
      <c r="G10" s="20">
        <f>Telemark!G48/1000</f>
        <v>40.932</v>
      </c>
      <c r="H10" s="20">
        <f>Telemark!H48/1000</f>
        <v>3.385</v>
      </c>
      <c r="I10" s="20">
        <f>Telemark!I48/1000</f>
        <v>5.114</v>
      </c>
      <c r="J10" s="20">
        <f>Telemark!J48/1000</f>
        <v>22.116</v>
      </c>
      <c r="K10" s="20">
        <f>Telemark!K48/1000</f>
        <v>9.121</v>
      </c>
      <c r="L10" s="20">
        <f>Telemark!L48/1000</f>
        <v>31.294</v>
      </c>
      <c r="M10" s="20">
        <f>Telemark!M48/1000</f>
        <v>18.51</v>
      </c>
      <c r="N10" s="20">
        <f>Telemark!N48/1000</f>
        <v>15.092</v>
      </c>
    </row>
    <row r="11" spans="1:14" ht="15">
      <c r="A11" s="4"/>
      <c r="B11" s="5" t="s">
        <v>451</v>
      </c>
      <c r="C11" s="20">
        <f>'Aust-Agder'!C48/1000</f>
        <v>71.70943999999999</v>
      </c>
      <c r="D11" s="20">
        <f>'Aust-Agder'!D48/1000</f>
        <v>0.142</v>
      </c>
      <c r="E11" s="20">
        <f>'Aust-Agder'!E48/1000</f>
        <v>24.426</v>
      </c>
      <c r="F11" s="20">
        <f>'Aust-Agder'!F48/1000</f>
        <v>4.799</v>
      </c>
      <c r="G11" s="20">
        <f>'Aust-Agder'!G48/1000</f>
        <v>40.533</v>
      </c>
      <c r="H11" s="20">
        <f>'Aust-Agder'!H48/1000</f>
        <v>1.81</v>
      </c>
      <c r="I11" s="20">
        <f>'Aust-Agder'!I48/1000</f>
        <v>4.194</v>
      </c>
      <c r="J11" s="20">
        <f>'Aust-Agder'!J48/1000</f>
        <v>20.969</v>
      </c>
      <c r="K11" s="20">
        <f>'Aust-Agder'!K48/1000</f>
        <v>11.96</v>
      </c>
      <c r="L11" s="20">
        <f>'Aust-Agder'!L48/1000</f>
        <v>14.146</v>
      </c>
      <c r="M11" s="20">
        <f>'Aust-Agder'!M48/1000</f>
        <v>10.575</v>
      </c>
      <c r="N11" s="20">
        <f>'Aust-Agder'!N48/1000</f>
        <v>9.866</v>
      </c>
    </row>
    <row r="12" spans="1:14" ht="15">
      <c r="A12" s="4"/>
      <c r="B12" s="5" t="s">
        <v>452</v>
      </c>
      <c r="C12" s="20">
        <f>'Vest-Agder'!C48/1000</f>
        <v>112.12361</v>
      </c>
      <c r="D12" s="20">
        <f>'Vest-Agder'!D48/1000</f>
        <v>1.634</v>
      </c>
      <c r="E12" s="20">
        <f>'Vest-Agder'!E48/1000</f>
        <v>60.952</v>
      </c>
      <c r="F12" s="20">
        <f>'Vest-Agder'!F48/1000</f>
        <v>26.456</v>
      </c>
      <c r="G12" s="20">
        <f>'Vest-Agder'!G48/1000</f>
        <v>17.676</v>
      </c>
      <c r="H12" s="20">
        <f>'Vest-Agder'!H48/1000</f>
        <v>5.405</v>
      </c>
      <c r="I12" s="20">
        <f>'Vest-Agder'!I48/1000</f>
        <v>1.955</v>
      </c>
      <c r="J12" s="20">
        <f>'Vest-Agder'!J48/1000</f>
        <v>29.144</v>
      </c>
      <c r="K12" s="20">
        <f>'Vest-Agder'!K48/1000</f>
        <v>24.51</v>
      </c>
      <c r="L12" s="20">
        <f>'Vest-Agder'!L48/1000</f>
        <v>18.586</v>
      </c>
      <c r="M12" s="20">
        <f>'Vest-Agder'!M48/1000</f>
        <v>27.596</v>
      </c>
      <c r="N12" s="20">
        <f>'Vest-Agder'!N48/1000</f>
        <v>10.338</v>
      </c>
    </row>
    <row r="13" spans="1:14" ht="15">
      <c r="A13" s="4"/>
      <c r="B13" s="5" t="s">
        <v>453</v>
      </c>
      <c r="C13" s="20">
        <f>Rogaland!C48/1000</f>
        <v>279.71046</v>
      </c>
      <c r="D13" s="20">
        <f>Rogaland!D48/1000</f>
        <v>0.01</v>
      </c>
      <c r="E13" s="20">
        <f>Rogaland!E48/1000</f>
        <v>118.288</v>
      </c>
      <c r="F13" s="20">
        <f>Rogaland!F48/1000</f>
        <v>47.155</v>
      </c>
      <c r="G13" s="20">
        <f>Rogaland!G48/1000</f>
        <v>101.717</v>
      </c>
      <c r="H13" s="20">
        <f>Rogaland!H48/1000</f>
        <v>11.672</v>
      </c>
      <c r="I13" s="20">
        <f>Rogaland!I48/1000</f>
        <v>9.67</v>
      </c>
      <c r="J13" s="20">
        <f>Rogaland!J48/1000</f>
        <v>84.036</v>
      </c>
      <c r="K13" s="20">
        <f>Rogaland!K48/1000</f>
        <v>36.425</v>
      </c>
      <c r="L13" s="20">
        <f>Rogaland!L48/1000</f>
        <v>18.229</v>
      </c>
      <c r="M13" s="20">
        <f>Rogaland!M48/1000</f>
        <v>60.425</v>
      </c>
      <c r="N13" s="20">
        <f>Rogaland!N48/1000</f>
        <v>70.027</v>
      </c>
    </row>
    <row r="14" spans="1:14" ht="15">
      <c r="A14" s="4"/>
      <c r="B14" s="5" t="s">
        <v>454</v>
      </c>
      <c r="C14" s="20">
        <f>Hordaland!C48/1000</f>
        <v>312.5919699999999</v>
      </c>
      <c r="D14" s="20">
        <f>Hordaland!D48/1000</f>
        <v>1.497</v>
      </c>
      <c r="E14" s="20">
        <f>Hordaland!E48/1000</f>
        <v>156.022</v>
      </c>
      <c r="F14" s="20">
        <f>Hordaland!F48/1000</f>
        <v>43.352</v>
      </c>
      <c r="G14" s="20">
        <f>Hordaland!G48/1000</f>
        <v>105.11</v>
      </c>
      <c r="H14" s="20">
        <f>Hordaland!H48/1000</f>
        <v>6.146</v>
      </c>
      <c r="I14" s="20">
        <f>Hordaland!I48/1000</f>
        <v>27.209</v>
      </c>
      <c r="J14" s="20">
        <f>Hordaland!J48/1000</f>
        <v>64.892</v>
      </c>
      <c r="K14" s="20">
        <f>Hordaland!K48/1000</f>
        <v>83.07</v>
      </c>
      <c r="L14" s="20">
        <f>Hordaland!L48/1000</f>
        <v>48.076</v>
      </c>
      <c r="M14" s="20">
        <f>Hordaland!M48/1000</f>
        <v>41.579</v>
      </c>
      <c r="N14" s="20">
        <f>Hordaland!N48/1000</f>
        <v>47.154</v>
      </c>
    </row>
    <row r="15" spans="1:14" ht="15">
      <c r="A15" s="4"/>
      <c r="B15" s="5" t="s">
        <v>455</v>
      </c>
      <c r="C15" s="20">
        <f>'Sogn og Fjordane'!C48/1000</f>
        <v>71.33504</v>
      </c>
      <c r="D15" s="20">
        <f>'Sogn og Fjordane'!D48/1000</f>
        <v>0.317</v>
      </c>
      <c r="E15" s="20">
        <f>'Sogn og Fjordane'!E48/1000</f>
        <v>19.583</v>
      </c>
      <c r="F15" s="20">
        <f>'Sogn og Fjordane'!F48/1000</f>
        <v>12.576</v>
      </c>
      <c r="G15" s="20">
        <f>'Sogn og Fjordane'!G48/1000</f>
        <v>31.438</v>
      </c>
      <c r="H15" s="20">
        <f>'Sogn og Fjordane'!H48/1000</f>
        <v>3.521</v>
      </c>
      <c r="I15" s="20">
        <f>'Sogn og Fjordane'!I48/1000</f>
        <v>4.515</v>
      </c>
      <c r="J15" s="20">
        <f>'Sogn og Fjordane'!J48/1000</f>
        <v>22.361</v>
      </c>
      <c r="K15" s="20">
        <f>'Sogn og Fjordane'!K48/1000</f>
        <v>8.602</v>
      </c>
      <c r="L15" s="20">
        <f>'Sogn og Fjordane'!L48/1000</f>
        <v>14.884</v>
      </c>
      <c r="M15" s="20">
        <f>'Sogn og Fjordane'!M48/1000</f>
        <v>4.986</v>
      </c>
      <c r="N15" s="20">
        <f>'Sogn og Fjordane'!N48/1000</f>
        <v>10.068</v>
      </c>
    </row>
    <row r="16" spans="1:14" ht="15">
      <c r="A16" s="4"/>
      <c r="B16" s="5" t="s">
        <v>456</v>
      </c>
      <c r="C16" s="20">
        <f>'Møre og Romsdal'!C48/1000</f>
        <v>166.24488</v>
      </c>
      <c r="D16" s="20">
        <f>'Møre og Romsdal'!D48/1000</f>
        <v>3.121</v>
      </c>
      <c r="E16" s="20">
        <f>'Møre og Romsdal'!E48/1000</f>
        <v>63.42</v>
      </c>
      <c r="F16" s="20">
        <f>'Møre og Romsdal'!F48/1000</f>
        <v>27.297</v>
      </c>
      <c r="G16" s="20">
        <f>'Møre og Romsdal'!G48/1000</f>
        <v>64.168</v>
      </c>
      <c r="H16" s="20">
        <f>'Møre og Romsdal'!H48/1000</f>
        <v>8.442</v>
      </c>
      <c r="I16" s="20">
        <f>'Møre og Romsdal'!I48/1000</f>
        <v>6.409</v>
      </c>
      <c r="J16" s="20">
        <f>'Møre og Romsdal'!J48/1000</f>
        <v>72.534</v>
      </c>
      <c r="K16" s="20">
        <f>'Møre og Romsdal'!K48/1000</f>
        <v>20.696</v>
      </c>
      <c r="L16" s="20">
        <f>'Møre og Romsdal'!L48/1000</f>
        <v>26.359</v>
      </c>
      <c r="M16" s="20">
        <f>'Møre og Romsdal'!M48/1000</f>
        <v>10.003</v>
      </c>
      <c r="N16" s="20">
        <f>'Møre og Romsdal'!N48/1000</f>
        <v>29.949</v>
      </c>
    </row>
    <row r="17" spans="1:14" ht="15">
      <c r="A17" s="4"/>
      <c r="B17" s="5" t="s">
        <v>457</v>
      </c>
      <c r="C17" s="20">
        <f>'Sør-Trøndelag'!C48/1000</f>
        <v>191.08721000000003</v>
      </c>
      <c r="D17" s="20">
        <f>'Sør-Trøndelag'!D48/1000</f>
        <v>1.411</v>
      </c>
      <c r="E17" s="20">
        <f>'Sør-Trøndelag'!E48/1000</f>
        <v>45.478</v>
      </c>
      <c r="F17" s="20">
        <f>'Sør-Trøndelag'!F48/1000</f>
        <v>44.416</v>
      </c>
      <c r="G17" s="20">
        <f>'Sør-Trøndelag'!G48/1000</f>
        <v>95.925</v>
      </c>
      <c r="H17" s="20">
        <f>'Sør-Trøndelag'!H48/1000</f>
        <v>3.867</v>
      </c>
      <c r="I17" s="20">
        <f>'Sør-Trøndelag'!I48/1000</f>
        <v>16.135</v>
      </c>
      <c r="J17" s="20">
        <f>'Sør-Trøndelag'!J48/1000</f>
        <v>90.69</v>
      </c>
      <c r="K17" s="20">
        <f>'Sør-Trøndelag'!K48/1000</f>
        <v>20.209</v>
      </c>
      <c r="L17" s="20">
        <f>'Sør-Trøndelag'!L48/1000</f>
        <v>8.675</v>
      </c>
      <c r="M17" s="20">
        <f>'Sør-Trøndelag'!M48/1000</f>
        <v>35.725</v>
      </c>
      <c r="N17" s="20">
        <f>'Sør-Trøndelag'!N48/1000</f>
        <v>18.629</v>
      </c>
    </row>
    <row r="18" spans="1:14" ht="15">
      <c r="A18" s="7"/>
      <c r="B18" s="5" t="s">
        <v>458</v>
      </c>
      <c r="C18" s="21">
        <f>'Nord-Trøndelag'!C48/1000</f>
        <v>87.34235999999999</v>
      </c>
      <c r="D18" s="21">
        <f>'Nord-Trøndelag'!D48/1000</f>
        <v>0.264</v>
      </c>
      <c r="E18" s="21">
        <f>'Nord-Trøndelag'!E48/1000</f>
        <v>35.825</v>
      </c>
      <c r="F18" s="21">
        <f>'Nord-Trøndelag'!F48/1000</f>
        <v>37.265</v>
      </c>
      <c r="G18" s="21">
        <f>'Nord-Trøndelag'!G48/1000</f>
        <v>12.23</v>
      </c>
      <c r="H18" s="21">
        <f>'Nord-Trøndelag'!H48/1000</f>
        <v>1.631</v>
      </c>
      <c r="I18" s="21">
        <f>'Nord-Trøndelag'!I48/1000</f>
        <v>2.624</v>
      </c>
      <c r="J18" s="21">
        <f>'Nord-Trøndelag'!J48/1000</f>
        <v>28.787</v>
      </c>
      <c r="K18" s="21">
        <f>'Nord-Trøndelag'!K48/1000</f>
        <v>18.257</v>
      </c>
      <c r="L18" s="21">
        <f>'Nord-Trøndelag'!L48/1000</f>
        <v>22.716</v>
      </c>
      <c r="M18" s="21">
        <f>'Nord-Trøndelag'!M48/1000</f>
        <v>9.337</v>
      </c>
      <c r="N18" s="21">
        <f>'Nord-Trøndelag'!N48/1000</f>
        <v>4.881</v>
      </c>
    </row>
    <row r="19" spans="1:14" ht="15">
      <c r="A19" s="7"/>
      <c r="B19" s="5" t="s">
        <v>459</v>
      </c>
      <c r="C19" s="21">
        <f>Nordland!C48/1000</f>
        <v>157.70308999999995</v>
      </c>
      <c r="D19" s="21">
        <f>Nordland!D48/1000</f>
        <v>6.363</v>
      </c>
      <c r="E19" s="21">
        <f>Nordland!E48/1000</f>
        <v>44.166</v>
      </c>
      <c r="F19" s="21">
        <f>Nordland!F48/1000</f>
        <v>18.75</v>
      </c>
      <c r="G19" s="21">
        <f>Nordland!G48/1000</f>
        <v>27.398</v>
      </c>
      <c r="H19" s="21">
        <f>Nordland!H48/1000</f>
        <v>7.105</v>
      </c>
      <c r="I19" s="21">
        <f>Nordland!I48/1000</f>
        <v>7.597</v>
      </c>
      <c r="J19" s="21">
        <f>Nordland!J48/1000</f>
        <v>24.632</v>
      </c>
      <c r="K19" s="21">
        <f>Nordland!K48/1000</f>
        <v>13.814</v>
      </c>
      <c r="L19" s="21">
        <f>Nordland!L48/1000</f>
        <v>39.251</v>
      </c>
      <c r="M19" s="21">
        <f>Nordland!M48/1000</f>
        <v>13.635</v>
      </c>
      <c r="N19" s="21">
        <f>Nordland!N48/1000</f>
        <v>1.525</v>
      </c>
    </row>
    <row r="20" spans="1:14" ht="15">
      <c r="A20" s="7"/>
      <c r="B20" s="5" t="s">
        <v>460</v>
      </c>
      <c r="C20" s="21">
        <f>Troms!C48/1000</f>
        <v>103.97501999999996</v>
      </c>
      <c r="D20" s="21">
        <f>Troms!D48/1000</f>
        <v>1.357</v>
      </c>
      <c r="E20" s="21">
        <f>Troms!E48/1000</f>
        <v>18.958</v>
      </c>
      <c r="F20" s="21">
        <f>Troms!F48/1000</f>
        <v>34.188</v>
      </c>
      <c r="G20" s="21">
        <f>Troms!G48/1000</f>
        <v>31.236</v>
      </c>
      <c r="H20" s="21">
        <f>Troms!H48/1000</f>
        <v>1.365</v>
      </c>
      <c r="I20" s="21">
        <f>Troms!I48/1000</f>
        <v>3.849</v>
      </c>
      <c r="J20" s="21">
        <f>Troms!J48/1000</f>
        <v>33.743</v>
      </c>
      <c r="K20" s="21">
        <f>Troms!K48/1000</f>
        <v>7.859</v>
      </c>
      <c r="L20" s="21">
        <f>Troms!L48/1000</f>
        <v>18.427</v>
      </c>
      <c r="M20" s="21">
        <f>Troms!M48/1000</f>
        <v>14.867</v>
      </c>
      <c r="N20" s="21">
        <f>Troms!N48/1000</f>
        <v>7.104</v>
      </c>
    </row>
    <row r="21" spans="1:14" ht="15">
      <c r="A21" s="7"/>
      <c r="B21" s="5" t="s">
        <v>461</v>
      </c>
      <c r="C21" s="21">
        <f>Finnmark!C48/1000</f>
        <v>48.66539999999999</v>
      </c>
      <c r="D21" s="21">
        <f>Finnmark!D48/1000</f>
        <v>3.144</v>
      </c>
      <c r="E21" s="21">
        <f>Finnmark!E48/1000</f>
        <v>23.526</v>
      </c>
      <c r="F21" s="21">
        <f>Finnmark!F48/1000</f>
        <v>7.577</v>
      </c>
      <c r="G21" s="21">
        <f>Finnmark!G48/1000</f>
        <v>12.753</v>
      </c>
      <c r="H21" s="21">
        <f>Finnmark!H48/1000</f>
        <v>1.659</v>
      </c>
      <c r="I21" s="21">
        <f>Finnmark!I48/1000</f>
        <v>2.875</v>
      </c>
      <c r="J21" s="21">
        <f>Finnmark!J48/1000</f>
        <v>17.228</v>
      </c>
      <c r="K21" s="21">
        <f>Finnmark!K48/1000</f>
        <v>7.154</v>
      </c>
      <c r="L21" s="21">
        <f>Finnmark!L48/1000</f>
        <v>3.457</v>
      </c>
      <c r="M21" s="21">
        <f>Finnmark!M48/1000</f>
        <v>6.054</v>
      </c>
      <c r="N21" s="21">
        <f>Finnmark!N48/1000</f>
        <v>8.747</v>
      </c>
    </row>
    <row r="22" spans="1:14" ht="15.75" thickBot="1">
      <c r="A22" s="7"/>
      <c r="B22" s="54" t="s">
        <v>475</v>
      </c>
      <c r="C22" s="23">
        <f>SUM(C4:C21)</f>
        <v>2818.4591600000003</v>
      </c>
      <c r="D22" s="23">
        <f aca="true" t="shared" si="0" ref="D22:N22">SUM(D4:D21)</f>
        <v>60.967000000000006</v>
      </c>
      <c r="E22" s="23">
        <f t="shared" si="0"/>
        <v>1038.2749999999999</v>
      </c>
      <c r="F22" s="23">
        <f t="shared" si="0"/>
        <v>672.4950000000001</v>
      </c>
      <c r="G22" s="23">
        <f t="shared" si="0"/>
        <v>890.707</v>
      </c>
      <c r="H22" s="23">
        <f t="shared" si="0"/>
        <v>81.475</v>
      </c>
      <c r="I22" s="23">
        <f t="shared" si="0"/>
        <v>148.7</v>
      </c>
      <c r="J22" s="23">
        <f t="shared" si="0"/>
        <v>893.9990000000001</v>
      </c>
      <c r="K22" s="23">
        <f t="shared" si="0"/>
        <v>416.17600000000004</v>
      </c>
      <c r="L22" s="23">
        <f t="shared" si="0"/>
        <v>446.413</v>
      </c>
      <c r="M22" s="23">
        <f t="shared" si="0"/>
        <v>398.9239999999999</v>
      </c>
      <c r="N22" s="23">
        <f t="shared" si="0"/>
        <v>395.11</v>
      </c>
    </row>
    <row r="23" spans="1:14" ht="15">
      <c r="A23" s="27"/>
      <c r="B23" s="27"/>
      <c r="C23" s="28"/>
      <c r="D23" s="2" t="s">
        <v>474</v>
      </c>
      <c r="E23" s="2" t="s">
        <v>474</v>
      </c>
      <c r="F23" s="2" t="s">
        <v>474</v>
      </c>
      <c r="G23" s="2" t="s">
        <v>474</v>
      </c>
      <c r="H23" s="2" t="s">
        <v>474</v>
      </c>
      <c r="I23" s="2" t="s">
        <v>474</v>
      </c>
      <c r="J23" s="2" t="s">
        <v>474</v>
      </c>
      <c r="K23" s="2" t="s">
        <v>474</v>
      </c>
      <c r="L23" s="2" t="s">
        <v>474</v>
      </c>
      <c r="M23" s="2" t="s">
        <v>474</v>
      </c>
      <c r="N23" s="2" t="s">
        <v>474</v>
      </c>
    </row>
    <row r="24" spans="1:14" ht="15">
      <c r="A24" s="60" t="s">
        <v>480</v>
      </c>
      <c r="B24" s="5" t="s">
        <v>444</v>
      </c>
      <c r="C24" s="20">
        <f>C4</f>
        <v>179.16488999999999</v>
      </c>
      <c r="D24" s="20">
        <f aca="true" t="shared" si="1" ref="D24:H33">100*(D4/SUM($D4:$H4))</f>
        <v>0.9817601357385245</v>
      </c>
      <c r="E24" s="20">
        <f t="shared" si="1"/>
        <v>26.72742900517949</v>
      </c>
      <c r="F24" s="20">
        <f t="shared" si="1"/>
        <v>35.005134845508124</v>
      </c>
      <c r="G24" s="20">
        <f t="shared" si="1"/>
        <v>32.83231380603679</v>
      </c>
      <c r="H24" s="20">
        <f t="shared" si="1"/>
        <v>4.45336220753706</v>
      </c>
      <c r="I24" s="20">
        <f aca="true" t="shared" si="2" ref="I24:N33">100*(I4/SUM($I4:$N4))</f>
        <v>5.560501458574796</v>
      </c>
      <c r="J24" s="20">
        <f t="shared" si="2"/>
        <v>32.96043090946758</v>
      </c>
      <c r="K24" s="20">
        <f t="shared" si="2"/>
        <v>25.504062172800516</v>
      </c>
      <c r="L24" s="20">
        <f t="shared" si="2"/>
        <v>8.566677305024104</v>
      </c>
      <c r="M24" s="20">
        <f t="shared" si="2"/>
        <v>13.740838414548795</v>
      </c>
      <c r="N24" s="20">
        <f t="shared" si="2"/>
        <v>13.66748973958421</v>
      </c>
    </row>
    <row r="25" spans="1:14" ht="15">
      <c r="A25" s="4"/>
      <c r="B25" s="5" t="s">
        <v>445</v>
      </c>
      <c r="C25" s="20">
        <f aca="true" t="shared" si="3" ref="C25:C41">C5</f>
        <v>351.34474</v>
      </c>
      <c r="D25" s="20">
        <f t="shared" si="1"/>
        <v>2.850541696587468</v>
      </c>
      <c r="E25" s="20">
        <f t="shared" si="1"/>
        <v>28.655281151456496</v>
      </c>
      <c r="F25" s="20">
        <f t="shared" si="1"/>
        <v>38.92381620065907</v>
      </c>
      <c r="G25" s="20">
        <f t="shared" si="1"/>
        <v>28.429349538344518</v>
      </c>
      <c r="H25" s="20">
        <f t="shared" si="1"/>
        <v>1.1410114129524664</v>
      </c>
      <c r="I25" s="20">
        <f t="shared" si="2"/>
        <v>6.819654720541759</v>
      </c>
      <c r="J25" s="20">
        <f t="shared" si="2"/>
        <v>35.561728624163855</v>
      </c>
      <c r="K25" s="20">
        <f t="shared" si="2"/>
        <v>13.754935520617128</v>
      </c>
      <c r="L25" s="20">
        <f t="shared" si="2"/>
        <v>12.483619638732737</v>
      </c>
      <c r="M25" s="20">
        <f t="shared" si="2"/>
        <v>16.00379139342273</v>
      </c>
      <c r="N25" s="20">
        <f t="shared" si="2"/>
        <v>15.376270102521788</v>
      </c>
    </row>
    <row r="26" spans="1:14" ht="15">
      <c r="A26" s="4"/>
      <c r="B26" s="5" t="s">
        <v>446</v>
      </c>
      <c r="C26" s="20">
        <f t="shared" si="3"/>
        <v>127.19284999999999</v>
      </c>
      <c r="D26" s="20">
        <f t="shared" si="1"/>
        <v>2.2272552722941046</v>
      </c>
      <c r="E26" s="20">
        <f t="shared" si="1"/>
        <v>47.48943973793309</v>
      </c>
      <c r="F26" s="20">
        <f t="shared" si="1"/>
        <v>18.53277011935643</v>
      </c>
      <c r="G26" s="20">
        <f t="shared" si="1"/>
        <v>30.40493413061026</v>
      </c>
      <c r="H26" s="20">
        <f t="shared" si="1"/>
        <v>1.3456007398061143</v>
      </c>
      <c r="I26" s="20">
        <f t="shared" si="2"/>
        <v>3.784897281959618</v>
      </c>
      <c r="J26" s="20">
        <f t="shared" si="2"/>
        <v>41.350123037215745</v>
      </c>
      <c r="K26" s="20">
        <f t="shared" si="2"/>
        <v>12.629950544650084</v>
      </c>
      <c r="L26" s="20">
        <f t="shared" si="2"/>
        <v>17.55384381086735</v>
      </c>
      <c r="M26" s="20">
        <f t="shared" si="2"/>
        <v>7.177037327968322</v>
      </c>
      <c r="N26" s="20">
        <f t="shared" si="2"/>
        <v>17.50414799733887</v>
      </c>
    </row>
    <row r="27" spans="1:14" ht="15">
      <c r="A27" s="4"/>
      <c r="B27" s="5" t="s">
        <v>447</v>
      </c>
      <c r="C27" s="20">
        <f t="shared" si="3"/>
        <v>123.31116</v>
      </c>
      <c r="D27" s="20">
        <f t="shared" si="1"/>
        <v>7.556002693646402</v>
      </c>
      <c r="E27" s="20">
        <f t="shared" si="1"/>
        <v>29.800491671602312</v>
      </c>
      <c r="F27" s="20">
        <f t="shared" si="1"/>
        <v>28.40904481026831</v>
      </c>
      <c r="G27" s="20">
        <f t="shared" si="1"/>
        <v>30.440638361743726</v>
      </c>
      <c r="H27" s="20">
        <f t="shared" si="1"/>
        <v>3.793822462739244</v>
      </c>
      <c r="I27" s="20">
        <f t="shared" si="2"/>
        <v>4.4435667895383535</v>
      </c>
      <c r="J27" s="20">
        <f t="shared" si="2"/>
        <v>26.53852905037739</v>
      </c>
      <c r="K27" s="20">
        <f t="shared" si="2"/>
        <v>15.723187642618921</v>
      </c>
      <c r="L27" s="20">
        <f t="shared" si="2"/>
        <v>16.922941899245217</v>
      </c>
      <c r="M27" s="20">
        <f t="shared" si="2"/>
        <v>21.510444093382482</v>
      </c>
      <c r="N27" s="20">
        <f t="shared" si="2"/>
        <v>14.861330524837635</v>
      </c>
    </row>
    <row r="28" spans="1:14" ht="15">
      <c r="A28" s="4"/>
      <c r="B28" s="5" t="s">
        <v>448</v>
      </c>
      <c r="C28" s="20">
        <f t="shared" si="3"/>
        <v>169.83604000000003</v>
      </c>
      <c r="D28" s="20">
        <f t="shared" si="1"/>
        <v>0.7951455510694148</v>
      </c>
      <c r="E28" s="20">
        <f t="shared" si="1"/>
        <v>35.958706578931874</v>
      </c>
      <c r="F28" s="20">
        <f t="shared" si="1"/>
        <v>38.76378703518416</v>
      </c>
      <c r="G28" s="20">
        <f t="shared" si="1"/>
        <v>22.05160500512048</v>
      </c>
      <c r="H28" s="20">
        <f t="shared" si="1"/>
        <v>2.430755829694066</v>
      </c>
      <c r="I28" s="20">
        <f t="shared" si="2"/>
        <v>3.359140933226543</v>
      </c>
      <c r="J28" s="20">
        <f t="shared" si="2"/>
        <v>23.337189641363352</v>
      </c>
      <c r="K28" s="20">
        <f t="shared" si="2"/>
        <v>12.451721989854942</v>
      </c>
      <c r="L28" s="20">
        <f t="shared" si="2"/>
        <v>36.24395597876064</v>
      </c>
      <c r="M28" s="20">
        <f t="shared" si="2"/>
        <v>7.80042122749251</v>
      </c>
      <c r="N28" s="20">
        <f t="shared" si="2"/>
        <v>16.80757022930201</v>
      </c>
    </row>
    <row r="29" spans="1:14" ht="15">
      <c r="A29" s="4"/>
      <c r="B29" s="5" t="s">
        <v>449</v>
      </c>
      <c r="C29" s="20">
        <f t="shared" si="3"/>
        <v>152.99604000000005</v>
      </c>
      <c r="D29" s="20">
        <f t="shared" si="1"/>
        <v>3.608378811149963</v>
      </c>
      <c r="E29" s="20">
        <f t="shared" si="1"/>
        <v>51.19244469134996</v>
      </c>
      <c r="F29" s="20">
        <f t="shared" si="1"/>
        <v>19.209176170713373</v>
      </c>
      <c r="G29" s="20">
        <f t="shared" si="1"/>
        <v>24.06522662658083</v>
      </c>
      <c r="H29" s="20">
        <f t="shared" si="1"/>
        <v>1.9247737002058756</v>
      </c>
      <c r="I29" s="20">
        <f t="shared" si="2"/>
        <v>4.942532632649602</v>
      </c>
      <c r="J29" s="20">
        <f t="shared" si="2"/>
        <v>53.07814883878624</v>
      </c>
      <c r="K29" s="20">
        <f t="shared" si="2"/>
        <v>4.143075097474148</v>
      </c>
      <c r="L29" s="20">
        <f t="shared" si="2"/>
        <v>14.249194778776065</v>
      </c>
      <c r="M29" s="20">
        <f t="shared" si="2"/>
        <v>12.492964909306663</v>
      </c>
      <c r="N29" s="20">
        <f t="shared" si="2"/>
        <v>11.09408374300729</v>
      </c>
    </row>
    <row r="30" spans="1:14" ht="15">
      <c r="A30" s="4"/>
      <c r="B30" s="5" t="s">
        <v>450</v>
      </c>
      <c r="C30" s="20">
        <f t="shared" si="3"/>
        <v>112.12496000000002</v>
      </c>
      <c r="D30" s="20">
        <f t="shared" si="1"/>
        <v>9.701672240802676</v>
      </c>
      <c r="E30" s="20">
        <f t="shared" si="1"/>
        <v>37.49030100334448</v>
      </c>
      <c r="F30" s="20">
        <f t="shared" si="1"/>
        <v>13.283389074693423</v>
      </c>
      <c r="G30" s="20">
        <f t="shared" si="1"/>
        <v>36.505685618729096</v>
      </c>
      <c r="H30" s="20">
        <f t="shared" si="1"/>
        <v>3.0189520624303228</v>
      </c>
      <c r="I30" s="20">
        <f t="shared" si="2"/>
        <v>5.051013857200707</v>
      </c>
      <c r="J30" s="20">
        <f t="shared" si="2"/>
        <v>21.8436101810424</v>
      </c>
      <c r="K30" s="20">
        <f t="shared" si="2"/>
        <v>9.008661985046471</v>
      </c>
      <c r="L30" s="20">
        <f t="shared" si="2"/>
        <v>30.908570130473002</v>
      </c>
      <c r="M30" s="20">
        <f t="shared" si="2"/>
        <v>18.28202317105692</v>
      </c>
      <c r="N30" s="20">
        <f t="shared" si="2"/>
        <v>14.906120675180501</v>
      </c>
    </row>
    <row r="31" spans="1:14" ht="15">
      <c r="A31" s="4"/>
      <c r="B31" s="5" t="s">
        <v>451</v>
      </c>
      <c r="C31" s="20">
        <f t="shared" si="3"/>
        <v>71.70943999999999</v>
      </c>
      <c r="D31" s="20">
        <f t="shared" si="1"/>
        <v>0.19801980198019797</v>
      </c>
      <c r="E31" s="20">
        <f t="shared" si="1"/>
        <v>34.06219495188955</v>
      </c>
      <c r="F31" s="20">
        <f t="shared" si="1"/>
        <v>6.692232603542044</v>
      </c>
      <c r="G31" s="20">
        <f t="shared" si="1"/>
        <v>56.523497420164546</v>
      </c>
      <c r="H31" s="20">
        <f t="shared" si="1"/>
        <v>2.5240552224236508</v>
      </c>
      <c r="I31" s="20">
        <f t="shared" si="2"/>
        <v>5.848556686654581</v>
      </c>
      <c r="J31" s="20">
        <f t="shared" si="2"/>
        <v>29.241388927625156</v>
      </c>
      <c r="K31" s="20">
        <f t="shared" si="2"/>
        <v>16.678287547064567</v>
      </c>
      <c r="L31" s="20">
        <f t="shared" si="2"/>
        <v>19.726676893041414</v>
      </c>
      <c r="M31" s="20">
        <f t="shared" si="2"/>
        <v>14.746897224933758</v>
      </c>
      <c r="N31" s="20">
        <f t="shared" si="2"/>
        <v>13.758192720680517</v>
      </c>
    </row>
    <row r="32" spans="1:14" ht="15">
      <c r="A32" s="4"/>
      <c r="B32" s="5" t="s">
        <v>452</v>
      </c>
      <c r="C32" s="20">
        <f t="shared" si="3"/>
        <v>112.12361</v>
      </c>
      <c r="D32" s="20">
        <f t="shared" si="1"/>
        <v>1.4573281128760378</v>
      </c>
      <c r="E32" s="20">
        <f t="shared" si="1"/>
        <v>54.36172774542244</v>
      </c>
      <c r="F32" s="20">
        <f t="shared" si="1"/>
        <v>23.595515639074943</v>
      </c>
      <c r="G32" s="20">
        <f t="shared" si="1"/>
        <v>15.764829695958902</v>
      </c>
      <c r="H32" s="20">
        <f t="shared" si="1"/>
        <v>4.820598806667677</v>
      </c>
      <c r="I32" s="20">
        <f t="shared" si="2"/>
        <v>1.7435275441678784</v>
      </c>
      <c r="J32" s="20">
        <f t="shared" si="2"/>
        <v>25.99149194231644</v>
      </c>
      <c r="K32" s="20">
        <f t="shared" si="2"/>
        <v>21.85875197317376</v>
      </c>
      <c r="L32" s="20">
        <f t="shared" si="2"/>
        <v>16.57555137386403</v>
      </c>
      <c r="M32" s="20">
        <f t="shared" si="2"/>
        <v>24.610939186115992</v>
      </c>
      <c r="N32" s="20">
        <f t="shared" si="2"/>
        <v>9.219737980361904</v>
      </c>
    </row>
    <row r="33" spans="1:14" ht="15">
      <c r="A33" s="4"/>
      <c r="B33" s="5" t="s">
        <v>453</v>
      </c>
      <c r="C33" s="20">
        <f t="shared" si="3"/>
        <v>279.71046</v>
      </c>
      <c r="D33" s="20">
        <f t="shared" si="1"/>
        <v>0.003586260319464069</v>
      </c>
      <c r="E33" s="20">
        <f t="shared" si="1"/>
        <v>42.42115606687658</v>
      </c>
      <c r="F33" s="20">
        <f t="shared" si="1"/>
        <v>16.911010536432816</v>
      </c>
      <c r="G33" s="20">
        <f t="shared" si="1"/>
        <v>36.478364091492665</v>
      </c>
      <c r="H33" s="20">
        <f t="shared" si="1"/>
        <v>4.185883044878461</v>
      </c>
      <c r="I33" s="20">
        <f t="shared" si="2"/>
        <v>3.46828687430957</v>
      </c>
      <c r="J33" s="20">
        <f t="shared" si="2"/>
        <v>30.140739996843752</v>
      </c>
      <c r="K33" s="20">
        <f t="shared" si="2"/>
        <v>13.064358779392565</v>
      </c>
      <c r="L33" s="20">
        <f t="shared" si="2"/>
        <v>6.538097355924421</v>
      </c>
      <c r="M33" s="20">
        <f t="shared" si="2"/>
        <v>21.672309656686224</v>
      </c>
      <c r="N33" s="20">
        <f t="shared" si="2"/>
        <v>25.116207336843466</v>
      </c>
    </row>
    <row r="34" spans="1:14" ht="15">
      <c r="A34" s="4"/>
      <c r="B34" s="5" t="s">
        <v>454</v>
      </c>
      <c r="C34" s="20">
        <f t="shared" si="3"/>
        <v>312.5919699999999</v>
      </c>
      <c r="D34" s="20">
        <f aca="true" t="shared" si="4" ref="D34:H42">100*(D14/SUM($D14:$H14))</f>
        <v>0.4796124654387477</v>
      </c>
      <c r="E34" s="20">
        <f t="shared" si="4"/>
        <v>49.986704130049624</v>
      </c>
      <c r="F34" s="20">
        <f t="shared" si="4"/>
        <v>13.889218170808675</v>
      </c>
      <c r="G34" s="20">
        <f t="shared" si="4"/>
        <v>33.675394951414006</v>
      </c>
      <c r="H34" s="20">
        <f t="shared" si="4"/>
        <v>1.96907028228894</v>
      </c>
      <c r="I34" s="20">
        <f aca="true" t="shared" si="5" ref="I34:N42">100*(I14/SUM($I14:$N14))</f>
        <v>8.721392396948522</v>
      </c>
      <c r="J34" s="20">
        <f t="shared" si="5"/>
        <v>20.800051285338807</v>
      </c>
      <c r="K34" s="20">
        <f t="shared" si="5"/>
        <v>26.626706840182063</v>
      </c>
      <c r="L34" s="20">
        <f t="shared" si="5"/>
        <v>15.409962177062633</v>
      </c>
      <c r="M34" s="20">
        <f t="shared" si="5"/>
        <v>13.327456888262072</v>
      </c>
      <c r="N34" s="20">
        <f t="shared" si="5"/>
        <v>15.114430412205914</v>
      </c>
    </row>
    <row r="35" spans="1:14" ht="15">
      <c r="A35" s="4"/>
      <c r="B35" s="5" t="s">
        <v>455</v>
      </c>
      <c r="C35" s="20">
        <f t="shared" si="3"/>
        <v>71.33504</v>
      </c>
      <c r="D35" s="20">
        <f t="shared" si="4"/>
        <v>0.4700823014754949</v>
      </c>
      <c r="E35" s="20">
        <f t="shared" si="4"/>
        <v>29.039816119225918</v>
      </c>
      <c r="F35" s="20">
        <f t="shared" si="4"/>
        <v>18.649069474308593</v>
      </c>
      <c r="G35" s="20">
        <f t="shared" si="4"/>
        <v>46.61970786683472</v>
      </c>
      <c r="H35" s="20">
        <f t="shared" si="4"/>
        <v>5.22132423815526</v>
      </c>
      <c r="I35" s="20">
        <f t="shared" si="5"/>
        <v>6.901981166687049</v>
      </c>
      <c r="J35" s="20">
        <f t="shared" si="5"/>
        <v>34.18276874159227</v>
      </c>
      <c r="K35" s="20">
        <f t="shared" si="5"/>
        <v>13.149688149688151</v>
      </c>
      <c r="L35" s="20">
        <f t="shared" si="5"/>
        <v>22.752843341078638</v>
      </c>
      <c r="M35" s="20">
        <f t="shared" si="5"/>
        <v>7.621988504341445</v>
      </c>
      <c r="N35" s="20">
        <f t="shared" si="5"/>
        <v>15.390730096612451</v>
      </c>
    </row>
    <row r="36" spans="1:14" ht="15">
      <c r="A36" s="4"/>
      <c r="B36" s="5" t="s">
        <v>456</v>
      </c>
      <c r="C36" s="20">
        <f t="shared" si="3"/>
        <v>166.24488</v>
      </c>
      <c r="D36" s="20">
        <f t="shared" si="4"/>
        <v>1.8750600788234162</v>
      </c>
      <c r="E36" s="20">
        <f t="shared" si="4"/>
        <v>38.10198981063155</v>
      </c>
      <c r="F36" s="20">
        <f t="shared" si="4"/>
        <v>16.399716427953475</v>
      </c>
      <c r="G36" s="20">
        <f t="shared" si="4"/>
        <v>38.55137940978564</v>
      </c>
      <c r="H36" s="20">
        <f t="shared" si="4"/>
        <v>5.071854272805922</v>
      </c>
      <c r="I36" s="20">
        <f t="shared" si="5"/>
        <v>3.8620066285025603</v>
      </c>
      <c r="J36" s="20">
        <f t="shared" si="5"/>
        <v>43.708345887315446</v>
      </c>
      <c r="K36" s="20">
        <f t="shared" si="5"/>
        <v>12.471226272973784</v>
      </c>
      <c r="L36" s="20">
        <f t="shared" si="5"/>
        <v>15.883699909611327</v>
      </c>
      <c r="M36" s="20">
        <f t="shared" si="5"/>
        <v>6.027719192527868</v>
      </c>
      <c r="N36" s="20">
        <f t="shared" si="5"/>
        <v>18.047002109068995</v>
      </c>
    </row>
    <row r="37" spans="1:14" ht="15">
      <c r="A37" s="4"/>
      <c r="B37" s="5" t="s">
        <v>457</v>
      </c>
      <c r="C37" s="20">
        <f t="shared" si="3"/>
        <v>191.08721000000003</v>
      </c>
      <c r="D37" s="20">
        <f t="shared" si="4"/>
        <v>0.7383684725558224</v>
      </c>
      <c r="E37" s="20">
        <f t="shared" si="4"/>
        <v>23.798385113319416</v>
      </c>
      <c r="F37" s="20">
        <f t="shared" si="4"/>
        <v>23.24264640470546</v>
      </c>
      <c r="G37" s="20">
        <f t="shared" si="4"/>
        <v>50.197020361387146</v>
      </c>
      <c r="H37" s="20">
        <f t="shared" si="4"/>
        <v>2.0235796480321513</v>
      </c>
      <c r="I37" s="20">
        <f t="shared" si="5"/>
        <v>8.489290393185419</v>
      </c>
      <c r="J37" s="20">
        <f t="shared" si="5"/>
        <v>47.715757406754605</v>
      </c>
      <c r="K37" s="20">
        <f t="shared" si="5"/>
        <v>10.632790180098178</v>
      </c>
      <c r="L37" s="20">
        <f t="shared" si="5"/>
        <v>4.564276055834119</v>
      </c>
      <c r="M37" s="20">
        <f t="shared" si="5"/>
        <v>18.796399088723213</v>
      </c>
      <c r="N37" s="20">
        <f t="shared" si="5"/>
        <v>9.801486875404471</v>
      </c>
    </row>
    <row r="38" spans="1:14" ht="15">
      <c r="A38" s="7"/>
      <c r="B38" s="5" t="s">
        <v>458</v>
      </c>
      <c r="C38" s="20">
        <f t="shared" si="3"/>
        <v>87.34235999999999</v>
      </c>
      <c r="D38" s="20">
        <f t="shared" si="4"/>
        <v>0.30270022358539234</v>
      </c>
      <c r="E38" s="20">
        <f t="shared" si="4"/>
        <v>41.07664965888895</v>
      </c>
      <c r="F38" s="20">
        <f t="shared" si="4"/>
        <v>42.72774178753654</v>
      </c>
      <c r="G38" s="20">
        <f t="shared" si="4"/>
        <v>14.022817175944501</v>
      </c>
      <c r="H38" s="20">
        <f t="shared" si="4"/>
        <v>1.8700911540446021</v>
      </c>
      <c r="I38" s="20">
        <f t="shared" si="5"/>
        <v>3.029953118865615</v>
      </c>
      <c r="J38" s="20">
        <f t="shared" si="5"/>
        <v>33.24057181127456</v>
      </c>
      <c r="K38" s="20">
        <f t="shared" si="5"/>
        <v>21.08149927253412</v>
      </c>
      <c r="L38" s="20">
        <f t="shared" si="5"/>
        <v>26.23034110066742</v>
      </c>
      <c r="M38" s="20">
        <f t="shared" si="5"/>
        <v>10.781506200780582</v>
      </c>
      <c r="N38" s="20">
        <f t="shared" si="5"/>
        <v>5.636128495877693</v>
      </c>
    </row>
    <row r="39" spans="1:14" ht="15">
      <c r="A39" s="7"/>
      <c r="B39" s="5" t="s">
        <v>459</v>
      </c>
      <c r="C39" s="20">
        <f t="shared" si="3"/>
        <v>157.70308999999995</v>
      </c>
      <c r="D39" s="20">
        <f t="shared" si="4"/>
        <v>6.131121003642251</v>
      </c>
      <c r="E39" s="20">
        <f t="shared" si="4"/>
        <v>42.55651269006186</v>
      </c>
      <c r="F39" s="20">
        <f t="shared" si="4"/>
        <v>18.066716771694512</v>
      </c>
      <c r="G39" s="20">
        <f t="shared" si="4"/>
        <v>26.399568325913936</v>
      </c>
      <c r="H39" s="20">
        <f t="shared" si="4"/>
        <v>6.846081208687442</v>
      </c>
      <c r="I39" s="20">
        <f t="shared" si="5"/>
        <v>7.562665498636191</v>
      </c>
      <c r="J39" s="20">
        <f t="shared" si="5"/>
        <v>24.520676130368127</v>
      </c>
      <c r="K39" s="20">
        <f t="shared" si="5"/>
        <v>13.751567881816552</v>
      </c>
      <c r="L39" s="20">
        <f t="shared" si="5"/>
        <v>39.07360582953391</v>
      </c>
      <c r="M39" s="20">
        <f t="shared" si="5"/>
        <v>13.573376869014671</v>
      </c>
      <c r="N39" s="20">
        <f t="shared" si="5"/>
        <v>1.5181077906305371</v>
      </c>
    </row>
    <row r="40" spans="1:14" ht="15">
      <c r="A40" s="7"/>
      <c r="B40" s="5" t="s">
        <v>460</v>
      </c>
      <c r="C40" s="20">
        <f t="shared" si="3"/>
        <v>103.97501999999996</v>
      </c>
      <c r="D40" s="20">
        <f t="shared" si="4"/>
        <v>1.5579077883908892</v>
      </c>
      <c r="E40" s="20">
        <f t="shared" si="4"/>
        <v>21.764786921381337</v>
      </c>
      <c r="F40" s="20">
        <f t="shared" si="4"/>
        <v>39.24963262307127</v>
      </c>
      <c r="G40" s="20">
        <f t="shared" si="4"/>
        <v>35.86058045554739</v>
      </c>
      <c r="H40" s="20">
        <f t="shared" si="4"/>
        <v>1.5670922116091108</v>
      </c>
      <c r="I40" s="20">
        <f t="shared" si="5"/>
        <v>4.48345350557374</v>
      </c>
      <c r="J40" s="20">
        <f t="shared" si="5"/>
        <v>39.30505888245641</v>
      </c>
      <c r="K40" s="20">
        <f t="shared" si="5"/>
        <v>9.154445596337755</v>
      </c>
      <c r="L40" s="20">
        <f t="shared" si="5"/>
        <v>21.464431734790153</v>
      </c>
      <c r="M40" s="20">
        <f t="shared" si="5"/>
        <v>17.317615813812626</v>
      </c>
      <c r="N40" s="20">
        <f t="shared" si="5"/>
        <v>8.27499446702932</v>
      </c>
    </row>
    <row r="41" spans="1:14" ht="15">
      <c r="A41" s="7"/>
      <c r="B41" s="5" t="s">
        <v>461</v>
      </c>
      <c r="C41" s="20">
        <f t="shared" si="3"/>
        <v>48.66539999999999</v>
      </c>
      <c r="D41" s="20">
        <f t="shared" si="4"/>
        <v>6.461291847345815</v>
      </c>
      <c r="E41" s="20">
        <f t="shared" si="4"/>
        <v>48.34871246840255</v>
      </c>
      <c r="F41" s="20">
        <f t="shared" si="4"/>
        <v>15.57163114737253</v>
      </c>
      <c r="G41" s="20">
        <f t="shared" si="4"/>
        <v>26.20892332353727</v>
      </c>
      <c r="H41" s="20">
        <f t="shared" si="4"/>
        <v>3.409441213341828</v>
      </c>
      <c r="I41" s="20">
        <f t="shared" si="5"/>
        <v>6.316598923431836</v>
      </c>
      <c r="J41" s="20">
        <f t="shared" si="5"/>
        <v>37.851257827089974</v>
      </c>
      <c r="K41" s="20">
        <f t="shared" si="5"/>
        <v>15.717895199384818</v>
      </c>
      <c r="L41" s="20">
        <f t="shared" si="5"/>
        <v>7.5952982533230795</v>
      </c>
      <c r="M41" s="20">
        <f t="shared" si="5"/>
        <v>13.301109524332638</v>
      </c>
      <c r="N41" s="20">
        <f t="shared" si="5"/>
        <v>19.21784027243766</v>
      </c>
    </row>
    <row r="42" spans="1:14" ht="15.75" thickBot="1">
      <c r="A42" s="7"/>
      <c r="B42" s="54" t="s">
        <v>475</v>
      </c>
      <c r="C42" s="23">
        <f>SUM(C24:C41)</f>
        <v>2818.4591600000003</v>
      </c>
      <c r="D42" s="23">
        <f t="shared" si="4"/>
        <v>2.221895034073528</v>
      </c>
      <c r="E42" s="23">
        <f t="shared" si="4"/>
        <v>37.83912717540131</v>
      </c>
      <c r="F42" s="23">
        <f t="shared" si="4"/>
        <v>24.508558743898785</v>
      </c>
      <c r="G42" s="23">
        <f t="shared" si="4"/>
        <v>32.46112585684928</v>
      </c>
      <c r="H42" s="23">
        <f t="shared" si="4"/>
        <v>2.9692931897771033</v>
      </c>
      <c r="I42" s="23">
        <f t="shared" si="5"/>
        <v>5.508790725967483</v>
      </c>
      <c r="J42" s="23">
        <f t="shared" si="5"/>
        <v>33.119390721077366</v>
      </c>
      <c r="K42" s="23">
        <f t="shared" si="5"/>
        <v>15.417797506188592</v>
      </c>
      <c r="L42" s="23">
        <f t="shared" si="5"/>
        <v>16.537967682255026</v>
      </c>
      <c r="M42" s="23">
        <f t="shared" si="5"/>
        <v>14.778674052224963</v>
      </c>
      <c r="N42" s="23">
        <f t="shared" si="5"/>
        <v>14.637379312286566</v>
      </c>
    </row>
    <row r="43" spans="1:14" ht="15">
      <c r="A43" s="7"/>
      <c r="B43" s="7"/>
      <c r="C43" s="1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56"/>
      <c r="B44" s="56"/>
      <c r="C44" s="56"/>
      <c r="D44" s="57"/>
      <c r="E44" s="58"/>
      <c r="F44" s="7"/>
      <c r="G44" s="7"/>
      <c r="H44" s="7"/>
      <c r="I44" s="7"/>
      <c r="J44" s="7"/>
      <c r="K44" s="7"/>
      <c r="L44" s="7"/>
      <c r="M44" s="7"/>
      <c r="N44" s="7"/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C1">
      <selection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211</v>
      </c>
      <c r="B4" s="5" t="s">
        <v>19</v>
      </c>
      <c r="C4" s="20">
        <v>9348.33</v>
      </c>
      <c r="D4" s="31"/>
      <c r="E4" s="31">
        <v>1548</v>
      </c>
      <c r="F4" s="31">
        <v>7800</v>
      </c>
      <c r="G4" s="31">
        <v>0</v>
      </c>
      <c r="H4" s="31"/>
      <c r="I4" s="31"/>
      <c r="J4" s="31">
        <v>9348</v>
      </c>
      <c r="K4" s="31"/>
      <c r="L4" s="31"/>
      <c r="M4" s="31"/>
      <c r="N4" s="31"/>
    </row>
    <row r="5" spans="1:14" ht="12.75">
      <c r="A5" s="4">
        <v>213</v>
      </c>
      <c r="B5" s="5" t="s">
        <v>20</v>
      </c>
      <c r="C5" s="20">
        <v>18514.82</v>
      </c>
      <c r="D5" s="31">
        <v>1715</v>
      </c>
      <c r="E5" s="31">
        <v>10150</v>
      </c>
      <c r="F5" s="31">
        <v>810</v>
      </c>
      <c r="G5" s="31">
        <v>5540</v>
      </c>
      <c r="H5" s="31">
        <v>300</v>
      </c>
      <c r="I5" s="31">
        <v>1665</v>
      </c>
      <c r="J5" s="31">
        <v>6500</v>
      </c>
      <c r="K5" s="31">
        <v>1000</v>
      </c>
      <c r="L5" s="31">
        <v>5200</v>
      </c>
      <c r="M5" s="31">
        <v>2435</v>
      </c>
      <c r="N5" s="31"/>
    </row>
    <row r="6" spans="1:14" ht="12.75">
      <c r="A6" s="4">
        <v>214</v>
      </c>
      <c r="B6" s="5" t="s">
        <v>21</v>
      </c>
      <c r="C6" s="20">
        <v>10438.7</v>
      </c>
      <c r="D6" s="31"/>
      <c r="E6" s="31">
        <v>10439</v>
      </c>
      <c r="F6" s="31"/>
      <c r="G6" s="31"/>
      <c r="H6" s="31"/>
      <c r="I6" s="31"/>
      <c r="J6" s="31"/>
      <c r="K6" s="31"/>
      <c r="L6" s="31"/>
      <c r="M6" s="31">
        <v>10439</v>
      </c>
      <c r="N6" s="31"/>
    </row>
    <row r="7" spans="1:14" ht="12.75">
      <c r="A7" s="4">
        <v>215</v>
      </c>
      <c r="B7" s="5" t="s">
        <v>22</v>
      </c>
      <c r="C7" s="20">
        <v>9614.72</v>
      </c>
      <c r="D7" s="31"/>
      <c r="E7" s="37">
        <v>2300</v>
      </c>
      <c r="F7" s="31">
        <v>4700</v>
      </c>
      <c r="G7" s="31">
        <v>2600</v>
      </c>
      <c r="H7" s="31"/>
      <c r="I7" s="31"/>
      <c r="J7" s="31">
        <v>6000</v>
      </c>
      <c r="K7" s="31">
        <v>1400</v>
      </c>
      <c r="L7" s="31">
        <v>400</v>
      </c>
      <c r="M7" s="31">
        <v>1000</v>
      </c>
      <c r="N7" s="31">
        <v>800</v>
      </c>
    </row>
    <row r="8" spans="1:14" ht="12.75">
      <c r="A8" s="4">
        <v>216</v>
      </c>
      <c r="B8" s="5" t="s">
        <v>23</v>
      </c>
      <c r="C8" s="20">
        <v>11417.68</v>
      </c>
      <c r="D8" s="31">
        <v>58</v>
      </c>
      <c r="E8" s="37">
        <v>1800</v>
      </c>
      <c r="F8" s="31"/>
      <c r="G8" s="31">
        <v>9560</v>
      </c>
      <c r="H8" s="31"/>
      <c r="I8" s="31">
        <v>1200</v>
      </c>
      <c r="J8" s="31">
        <v>6800</v>
      </c>
      <c r="K8" s="31">
        <v>1200</v>
      </c>
      <c r="L8" s="31"/>
      <c r="M8" s="31"/>
      <c r="N8" s="31">
        <v>2160</v>
      </c>
    </row>
    <row r="9" spans="1:14" ht="12.75">
      <c r="A9" s="4">
        <v>217</v>
      </c>
      <c r="B9" s="5" t="s">
        <v>24</v>
      </c>
      <c r="C9" s="20">
        <v>16379.04</v>
      </c>
      <c r="D9" s="31"/>
      <c r="E9" s="37">
        <v>6700</v>
      </c>
      <c r="F9" s="31">
        <v>6000</v>
      </c>
      <c r="G9" s="31">
        <v>3500</v>
      </c>
      <c r="H9" s="31">
        <v>200</v>
      </c>
      <c r="I9" s="31">
        <v>800</v>
      </c>
      <c r="J9" s="31">
        <v>12300</v>
      </c>
      <c r="K9" s="31"/>
      <c r="L9" s="31"/>
      <c r="M9" s="31">
        <v>400</v>
      </c>
      <c r="N9" s="31">
        <v>2900</v>
      </c>
    </row>
    <row r="10" spans="1:14" ht="12.75">
      <c r="A10" s="4">
        <v>219</v>
      </c>
      <c r="B10" s="5" t="s">
        <v>25</v>
      </c>
      <c r="C10" s="20">
        <v>73148.06</v>
      </c>
      <c r="D10" s="31"/>
      <c r="E10" s="37">
        <v>25148</v>
      </c>
      <c r="F10" s="31">
        <v>36330</v>
      </c>
      <c r="G10" s="31">
        <v>11670</v>
      </c>
      <c r="H10" s="31"/>
      <c r="I10" s="31">
        <v>7000</v>
      </c>
      <c r="J10" s="31">
        <v>17700</v>
      </c>
      <c r="K10" s="31">
        <v>12600</v>
      </c>
      <c r="L10" s="31">
        <v>6900</v>
      </c>
      <c r="M10" s="31">
        <v>3430</v>
      </c>
      <c r="N10" s="31">
        <v>25518</v>
      </c>
    </row>
    <row r="11" spans="1:14" ht="12.75">
      <c r="A11" s="4">
        <v>220</v>
      </c>
      <c r="B11" s="5" t="s">
        <v>26</v>
      </c>
      <c r="C11" s="20">
        <v>35837.95</v>
      </c>
      <c r="D11" s="31">
        <v>8000</v>
      </c>
      <c r="E11" s="37"/>
      <c r="F11" s="31">
        <v>21000</v>
      </c>
      <c r="G11" s="31">
        <v>5000</v>
      </c>
      <c r="H11" s="31">
        <v>1838</v>
      </c>
      <c r="I11" s="31">
        <v>11000</v>
      </c>
      <c r="J11" s="31">
        <v>20538</v>
      </c>
      <c r="K11" s="31"/>
      <c r="L11" s="31"/>
      <c r="M11" s="31"/>
      <c r="N11" s="31">
        <v>4300</v>
      </c>
    </row>
    <row r="12" spans="1:14" ht="12.75">
      <c r="A12" s="4">
        <v>221</v>
      </c>
      <c r="B12" s="5" t="s">
        <v>27</v>
      </c>
      <c r="C12" s="20">
        <v>9491.92</v>
      </c>
      <c r="D12" s="31"/>
      <c r="E12" s="31">
        <v>2740</v>
      </c>
      <c r="F12" s="31">
        <v>1615</v>
      </c>
      <c r="G12" s="31">
        <v>5700</v>
      </c>
      <c r="H12" s="31">
        <v>279</v>
      </c>
      <c r="I12" s="31">
        <v>40</v>
      </c>
      <c r="J12" s="31">
        <v>8524</v>
      </c>
      <c r="K12" s="31">
        <v>150</v>
      </c>
      <c r="L12" s="31">
        <v>1490</v>
      </c>
      <c r="M12" s="31"/>
      <c r="N12" s="31">
        <v>130</v>
      </c>
    </row>
    <row r="13" spans="1:14" ht="12.75">
      <c r="A13" s="4">
        <v>226</v>
      </c>
      <c r="B13" s="5" t="s">
        <v>28</v>
      </c>
      <c r="C13" s="20">
        <v>9810.65</v>
      </c>
      <c r="D13" s="31"/>
      <c r="E13" s="31">
        <v>200</v>
      </c>
      <c r="F13" s="31"/>
      <c r="G13" s="31">
        <v>9611</v>
      </c>
      <c r="H13" s="31"/>
      <c r="I13" s="31"/>
      <c r="J13" s="31"/>
      <c r="K13" s="31">
        <v>2000</v>
      </c>
      <c r="L13" s="31">
        <v>5311</v>
      </c>
      <c r="M13" s="31"/>
      <c r="N13" s="31">
        <v>2500</v>
      </c>
    </row>
    <row r="14" spans="1:14" ht="12.75">
      <c r="A14" s="4">
        <v>227</v>
      </c>
      <c r="B14" s="5" t="s">
        <v>29</v>
      </c>
      <c r="C14" s="20">
        <v>6773.71</v>
      </c>
      <c r="D14" s="31"/>
      <c r="E14" s="31">
        <v>2800</v>
      </c>
      <c r="F14" s="31">
        <v>2974</v>
      </c>
      <c r="G14" s="31">
        <v>1000</v>
      </c>
      <c r="H14" s="31"/>
      <c r="I14" s="31"/>
      <c r="J14" s="31">
        <v>1000</v>
      </c>
      <c r="K14" s="31"/>
      <c r="L14" s="31">
        <v>2700</v>
      </c>
      <c r="M14" s="31">
        <v>3074</v>
      </c>
      <c r="N14" s="31"/>
    </row>
    <row r="15" spans="1:14" ht="12.75">
      <c r="A15" s="4">
        <v>228</v>
      </c>
      <c r="B15" s="5" t="s">
        <v>30</v>
      </c>
      <c r="C15" s="20">
        <v>10276.99</v>
      </c>
      <c r="D15" s="31"/>
      <c r="E15" s="31">
        <v>5777</v>
      </c>
      <c r="F15" s="31">
        <v>4500</v>
      </c>
      <c r="G15" s="31"/>
      <c r="H15" s="31"/>
      <c r="I15" s="31">
        <v>199</v>
      </c>
      <c r="J15" s="31">
        <v>1286</v>
      </c>
      <c r="K15" s="31">
        <v>1587</v>
      </c>
      <c r="L15" s="31">
        <v>1900</v>
      </c>
      <c r="M15" s="31">
        <v>1857</v>
      </c>
      <c r="N15" s="31">
        <v>3448</v>
      </c>
    </row>
    <row r="16" spans="1:14" ht="12.75">
      <c r="A16" s="4">
        <v>229</v>
      </c>
      <c r="B16" s="5" t="s">
        <v>31</v>
      </c>
      <c r="C16" s="20">
        <v>6767.68</v>
      </c>
      <c r="D16" s="31"/>
      <c r="E16" s="31">
        <v>500</v>
      </c>
      <c r="F16" s="31">
        <v>6268</v>
      </c>
      <c r="G16" s="31"/>
      <c r="H16" s="31"/>
      <c r="I16" s="31"/>
      <c r="J16" s="31">
        <v>4000</v>
      </c>
      <c r="K16" s="31"/>
      <c r="L16" s="31">
        <v>1000</v>
      </c>
      <c r="M16" s="31">
        <v>500</v>
      </c>
      <c r="N16" s="31">
        <v>1268</v>
      </c>
    </row>
    <row r="17" spans="1:14" ht="12.75">
      <c r="A17" s="4">
        <v>230</v>
      </c>
      <c r="B17" s="5" t="s">
        <v>32</v>
      </c>
      <c r="C17" s="20">
        <v>21539.67</v>
      </c>
      <c r="D17" s="31"/>
      <c r="E17" s="31">
        <v>5052</v>
      </c>
      <c r="F17" s="31">
        <v>14288</v>
      </c>
      <c r="G17" s="31">
        <v>2200</v>
      </c>
      <c r="H17" s="31"/>
      <c r="I17" s="31"/>
      <c r="J17" s="31">
        <v>2200</v>
      </c>
      <c r="K17" s="31">
        <v>2960</v>
      </c>
      <c r="L17" s="31">
        <v>2100</v>
      </c>
      <c r="M17" s="31">
        <v>14280</v>
      </c>
      <c r="N17" s="31"/>
    </row>
    <row r="18" spans="1:14" ht="12.75">
      <c r="A18" s="4">
        <v>231</v>
      </c>
      <c r="B18" s="5" t="s">
        <v>33</v>
      </c>
      <c r="C18" s="20">
        <v>31067.83</v>
      </c>
      <c r="D18" s="31"/>
      <c r="E18" s="31">
        <v>6400</v>
      </c>
      <c r="F18" s="31">
        <v>18218</v>
      </c>
      <c r="G18" s="31">
        <v>5800</v>
      </c>
      <c r="H18" s="31">
        <v>650</v>
      </c>
      <c r="I18" s="31"/>
      <c r="J18" s="31">
        <v>3418</v>
      </c>
      <c r="K18" s="31">
        <v>13750</v>
      </c>
      <c r="L18" s="31">
        <v>4000</v>
      </c>
      <c r="M18" s="31">
        <v>8800</v>
      </c>
      <c r="N18" s="31">
        <v>1100</v>
      </c>
    </row>
    <row r="19" spans="1:14" ht="12.75">
      <c r="A19" s="4">
        <v>233</v>
      </c>
      <c r="B19" s="5" t="s">
        <v>34</v>
      </c>
      <c r="C19" s="20">
        <v>13697.06</v>
      </c>
      <c r="D19" s="31"/>
      <c r="E19" s="31">
        <v>4104</v>
      </c>
      <c r="F19" s="31">
        <v>6988</v>
      </c>
      <c r="G19" s="31">
        <v>2621</v>
      </c>
      <c r="H19" s="31"/>
      <c r="I19" s="31">
        <v>1088</v>
      </c>
      <c r="J19" s="31">
        <v>5952</v>
      </c>
      <c r="K19" s="31">
        <v>3182</v>
      </c>
      <c r="L19" s="31"/>
      <c r="M19" s="31">
        <v>2056</v>
      </c>
      <c r="N19" s="31">
        <v>1429</v>
      </c>
    </row>
    <row r="20" spans="1:14" ht="12.75">
      <c r="A20" s="4">
        <v>234</v>
      </c>
      <c r="B20" s="5" t="s">
        <v>35</v>
      </c>
      <c r="C20" s="20">
        <v>3701.89</v>
      </c>
      <c r="D20" s="31"/>
      <c r="E20" s="31">
        <v>3400</v>
      </c>
      <c r="F20" s="31">
        <v>300</v>
      </c>
      <c r="G20" s="31"/>
      <c r="H20" s="31"/>
      <c r="I20" s="31">
        <v>245</v>
      </c>
      <c r="J20" s="31">
        <v>1505</v>
      </c>
      <c r="K20" s="31">
        <v>850</v>
      </c>
      <c r="L20" s="31">
        <v>200</v>
      </c>
      <c r="M20" s="31">
        <v>550</v>
      </c>
      <c r="N20" s="31">
        <v>350</v>
      </c>
    </row>
    <row r="21" spans="1:14" ht="12.75">
      <c r="A21" s="4">
        <v>235</v>
      </c>
      <c r="B21" s="5" t="s">
        <v>36</v>
      </c>
      <c r="C21" s="20">
        <v>18584.6</v>
      </c>
      <c r="D21" s="31"/>
      <c r="E21" s="31">
        <v>1200</v>
      </c>
      <c r="F21" s="31">
        <v>1545</v>
      </c>
      <c r="G21" s="31">
        <f>15540+300</f>
        <v>15840</v>
      </c>
      <c r="H21" s="31"/>
      <c r="I21" s="31">
        <v>475</v>
      </c>
      <c r="J21" s="31">
        <v>4900</v>
      </c>
      <c r="K21" s="31">
        <v>1900</v>
      </c>
      <c r="L21" s="31">
        <v>3925</v>
      </c>
      <c r="M21" s="31">
        <v>1485</v>
      </c>
      <c r="N21" s="31">
        <v>5900</v>
      </c>
    </row>
    <row r="22" spans="1:14" ht="12.75">
      <c r="A22" s="4">
        <v>236</v>
      </c>
      <c r="B22" s="5" t="s">
        <v>37</v>
      </c>
      <c r="C22" s="20">
        <v>12493.29</v>
      </c>
      <c r="D22" s="31"/>
      <c r="E22" s="31">
        <v>3500</v>
      </c>
      <c r="F22" s="31"/>
      <c r="G22" s="31">
        <v>9000</v>
      </c>
      <c r="H22" s="31"/>
      <c r="I22" s="31">
        <v>100</v>
      </c>
      <c r="J22" s="31">
        <v>7420</v>
      </c>
      <c r="K22" s="31">
        <v>1200</v>
      </c>
      <c r="L22" s="31">
        <v>2000</v>
      </c>
      <c r="M22" s="31">
        <v>1780</v>
      </c>
      <c r="N22" s="31"/>
    </row>
    <row r="23" spans="1:14" ht="12.75">
      <c r="A23" s="4">
        <v>237</v>
      </c>
      <c r="B23" s="5" t="s">
        <v>38</v>
      </c>
      <c r="C23" s="20">
        <v>13499.79</v>
      </c>
      <c r="D23" s="31"/>
      <c r="E23" s="31">
        <v>2050</v>
      </c>
      <c r="F23" s="31">
        <v>2000</v>
      </c>
      <c r="G23" s="31">
        <v>9000</v>
      </c>
      <c r="H23" s="31">
        <v>553</v>
      </c>
      <c r="I23" s="31"/>
      <c r="J23" s="31">
        <v>2800</v>
      </c>
      <c r="K23" s="31">
        <v>500</v>
      </c>
      <c r="L23" s="31">
        <v>6600</v>
      </c>
      <c r="M23" s="31">
        <v>3550</v>
      </c>
      <c r="N23" s="31">
        <v>150</v>
      </c>
    </row>
    <row r="24" spans="1:14" ht="12.75">
      <c r="A24" s="4">
        <v>238</v>
      </c>
      <c r="B24" s="5" t="s">
        <v>39</v>
      </c>
      <c r="C24" s="20">
        <v>7190.4</v>
      </c>
      <c r="D24" s="31">
        <v>270</v>
      </c>
      <c r="E24" s="31">
        <v>3600</v>
      </c>
      <c r="F24" s="31">
        <v>1700</v>
      </c>
      <c r="G24" s="31">
        <v>1420</v>
      </c>
      <c r="H24" s="31">
        <v>200</v>
      </c>
      <c r="I24" s="31">
        <v>75</v>
      </c>
      <c r="J24" s="31">
        <v>1870</v>
      </c>
      <c r="K24" s="31">
        <v>3300</v>
      </c>
      <c r="L24" s="31"/>
      <c r="M24" s="31">
        <v>220</v>
      </c>
      <c r="N24" s="31">
        <v>1455</v>
      </c>
    </row>
    <row r="25" spans="1:14" ht="12.75">
      <c r="A25" s="4">
        <v>239</v>
      </c>
      <c r="B25" s="5" t="s">
        <v>40</v>
      </c>
      <c r="C25" s="20">
        <v>1749.96</v>
      </c>
      <c r="D25" s="31"/>
      <c r="E25" s="31">
        <v>1550</v>
      </c>
      <c r="F25" s="31">
        <v>100</v>
      </c>
      <c r="G25" s="31">
        <v>100</v>
      </c>
      <c r="H25" s="31"/>
      <c r="I25" s="31"/>
      <c r="J25" s="31">
        <v>500</v>
      </c>
      <c r="K25" s="31">
        <v>600</v>
      </c>
      <c r="L25" s="31"/>
      <c r="M25" s="31">
        <v>200</v>
      </c>
      <c r="N25" s="31">
        <v>450</v>
      </c>
    </row>
    <row r="26" spans="4:14" ht="12.75" hidden="1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4:14" ht="12.75" hidden="1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4:14" ht="12.75" hidden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351344.74</v>
      </c>
      <c r="D48" s="23">
        <f aca="true" t="shared" si="0" ref="D48:N48">SUM(D4:D47)</f>
        <v>10043</v>
      </c>
      <c r="E48" s="23">
        <f>SUM(E4:E47)</f>
        <v>100958</v>
      </c>
      <c r="F48" s="23">
        <f t="shared" si="0"/>
        <v>137136</v>
      </c>
      <c r="G48" s="23">
        <f t="shared" si="0"/>
        <v>100162</v>
      </c>
      <c r="H48" s="23">
        <f t="shared" si="0"/>
        <v>4020</v>
      </c>
      <c r="I48" s="23">
        <f t="shared" si="0"/>
        <v>23887</v>
      </c>
      <c r="J48" s="23">
        <f t="shared" si="0"/>
        <v>124561</v>
      </c>
      <c r="K48" s="23">
        <f t="shared" si="0"/>
        <v>48179</v>
      </c>
      <c r="L48" s="23">
        <f t="shared" si="0"/>
        <v>43726</v>
      </c>
      <c r="M48" s="23">
        <f t="shared" si="0"/>
        <v>56056</v>
      </c>
      <c r="N48" s="23">
        <f t="shared" si="0"/>
        <v>53858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100.27729460244659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="84" zoomScaleNormal="84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901</v>
      </c>
      <c r="B4" s="4" t="s">
        <v>140</v>
      </c>
      <c r="C4" s="20">
        <v>4624.51</v>
      </c>
      <c r="D4" s="9">
        <v>142</v>
      </c>
      <c r="E4" s="9">
        <v>32</v>
      </c>
      <c r="F4" s="9">
        <v>531</v>
      </c>
      <c r="G4" s="9">
        <v>3840</v>
      </c>
      <c r="H4" s="9">
        <v>80</v>
      </c>
      <c r="I4" s="9"/>
      <c r="J4" s="9">
        <v>248</v>
      </c>
      <c r="K4" s="9">
        <v>248</v>
      </c>
      <c r="L4" s="9">
        <v>1259</v>
      </c>
      <c r="M4" s="9">
        <v>1600</v>
      </c>
      <c r="N4" s="9">
        <f>142+776+352</f>
        <v>1270</v>
      </c>
    </row>
    <row r="5" spans="1:14" ht="12.75">
      <c r="A5" s="4">
        <v>904</v>
      </c>
      <c r="B5" s="4" t="s">
        <v>141</v>
      </c>
      <c r="C5" s="20">
        <v>13399.81</v>
      </c>
      <c r="D5" s="9"/>
      <c r="E5" s="9"/>
      <c r="F5" s="9"/>
      <c r="G5" s="9">
        <v>13400</v>
      </c>
      <c r="H5" s="9"/>
      <c r="I5" s="9"/>
      <c r="J5" s="9">
        <v>7150</v>
      </c>
      <c r="K5" s="9">
        <v>1500</v>
      </c>
      <c r="L5" s="9">
        <v>2600</v>
      </c>
      <c r="M5" s="9">
        <v>150</v>
      </c>
      <c r="N5" s="9">
        <f>1350+650</f>
        <v>2000</v>
      </c>
    </row>
    <row r="6" spans="1:14" ht="12.75">
      <c r="A6" s="4">
        <v>906</v>
      </c>
      <c r="B6" s="4" t="s">
        <v>142</v>
      </c>
      <c r="C6" s="20">
        <v>27544.43</v>
      </c>
      <c r="D6" s="9"/>
      <c r="E6" s="9">
        <v>13980</v>
      </c>
      <c r="F6" s="9">
        <v>1400</v>
      </c>
      <c r="G6" s="9">
        <v>11444</v>
      </c>
      <c r="H6" s="9">
        <v>720</v>
      </c>
      <c r="I6" s="9">
        <v>1200</v>
      </c>
      <c r="J6" s="9">
        <v>5500</v>
      </c>
      <c r="K6" s="9">
        <v>4750</v>
      </c>
      <c r="L6" s="9">
        <f>7500+44</f>
        <v>7544</v>
      </c>
      <c r="M6" s="9">
        <v>6210</v>
      </c>
      <c r="N6" s="9">
        <v>2340</v>
      </c>
    </row>
    <row r="7" spans="1:14" ht="12.75">
      <c r="A7" s="4">
        <v>911</v>
      </c>
      <c r="B7" s="4" t="s">
        <v>143</v>
      </c>
      <c r="C7" s="20">
        <v>1690.91</v>
      </c>
      <c r="D7" s="9"/>
      <c r="E7" s="9">
        <v>1536</v>
      </c>
      <c r="F7" s="9">
        <v>155</v>
      </c>
      <c r="G7" s="9"/>
      <c r="H7" s="9"/>
      <c r="I7" s="9">
        <v>100</v>
      </c>
      <c r="J7" s="9">
        <v>311</v>
      </c>
      <c r="K7" s="9">
        <v>375</v>
      </c>
      <c r="L7" s="9">
        <v>200</v>
      </c>
      <c r="M7" s="9">
        <v>105</v>
      </c>
      <c r="N7" s="9">
        <v>600</v>
      </c>
    </row>
    <row r="8" spans="1:14" ht="12.75">
      <c r="A8" s="4">
        <v>912</v>
      </c>
      <c r="B8" s="4" t="s">
        <v>144</v>
      </c>
      <c r="C8" s="20">
        <v>1264.83</v>
      </c>
      <c r="D8" s="9"/>
      <c r="E8" s="9">
        <v>400</v>
      </c>
      <c r="F8" s="9">
        <v>0</v>
      </c>
      <c r="G8" s="9">
        <v>790</v>
      </c>
      <c r="H8" s="9">
        <v>75</v>
      </c>
      <c r="I8" s="9">
        <v>100</v>
      </c>
      <c r="J8" s="9">
        <v>200</v>
      </c>
      <c r="K8" s="9">
        <v>290</v>
      </c>
      <c r="L8" s="9"/>
      <c r="M8" s="9">
        <v>150</v>
      </c>
      <c r="N8" s="9">
        <v>525</v>
      </c>
    </row>
    <row r="9" spans="1:14" ht="12.75">
      <c r="A9" s="4">
        <v>914</v>
      </c>
      <c r="B9" s="4" t="s">
        <v>145</v>
      </c>
      <c r="C9" s="20">
        <v>3979.68</v>
      </c>
      <c r="D9" s="9"/>
      <c r="E9" s="9">
        <f>2467-139</f>
        <v>2328</v>
      </c>
      <c r="F9" s="9">
        <v>0</v>
      </c>
      <c r="G9" s="9">
        <f>2152-500</f>
        <v>1652</v>
      </c>
      <c r="H9" s="9"/>
      <c r="I9" s="9"/>
      <c r="J9" s="9">
        <v>1152</v>
      </c>
      <c r="K9" s="9">
        <v>375</v>
      </c>
      <c r="L9" s="9">
        <v>300</v>
      </c>
      <c r="M9" s="9">
        <v>800</v>
      </c>
      <c r="N9" s="9">
        <f>1089+264</f>
        <v>1353</v>
      </c>
    </row>
    <row r="10" spans="1:14" ht="12.75">
      <c r="A10" s="4">
        <v>919</v>
      </c>
      <c r="B10" s="4" t="s">
        <v>146</v>
      </c>
      <c r="C10" s="20">
        <v>3272.45</v>
      </c>
      <c r="D10" s="9"/>
      <c r="E10" s="9">
        <v>1952</v>
      </c>
      <c r="F10" s="9"/>
      <c r="G10" s="9">
        <v>1320</v>
      </c>
      <c r="H10" s="9"/>
      <c r="I10" s="9">
        <v>105</v>
      </c>
      <c r="J10" s="9">
        <v>140</v>
      </c>
      <c r="K10" s="9">
        <v>1015</v>
      </c>
      <c r="L10" s="9">
        <v>783</v>
      </c>
      <c r="M10" s="9">
        <v>830</v>
      </c>
      <c r="N10" s="9">
        <v>399</v>
      </c>
    </row>
    <row r="11" spans="1:14" ht="12.75">
      <c r="A11" s="4">
        <v>926</v>
      </c>
      <c r="B11" s="4" t="s">
        <v>147</v>
      </c>
      <c r="C11" s="20">
        <v>6230.21</v>
      </c>
      <c r="D11" s="9"/>
      <c r="E11" s="9"/>
      <c r="F11" s="9"/>
      <c r="G11" s="9">
        <f>6400-170</f>
        <v>6230</v>
      </c>
      <c r="H11" s="9"/>
      <c r="I11" s="9">
        <v>2200</v>
      </c>
      <c r="J11" s="9">
        <f>2400-170</f>
        <v>2230</v>
      </c>
      <c r="K11" s="9">
        <v>1800</v>
      </c>
      <c r="L11" s="9"/>
      <c r="M11" s="9"/>
      <c r="N11" s="9"/>
    </row>
    <row r="12" spans="1:14" ht="12.75">
      <c r="A12" s="4">
        <v>928</v>
      </c>
      <c r="B12" s="4" t="s">
        <v>148</v>
      </c>
      <c r="C12" s="20">
        <v>3075.18</v>
      </c>
      <c r="D12" s="9"/>
      <c r="E12" s="9">
        <v>1100</v>
      </c>
      <c r="F12" s="9">
        <v>1515</v>
      </c>
      <c r="G12" s="9">
        <v>80</v>
      </c>
      <c r="H12" s="9">
        <v>380</v>
      </c>
      <c r="I12" s="9">
        <v>150</v>
      </c>
      <c r="J12" s="9">
        <v>1515</v>
      </c>
      <c r="K12" s="9">
        <v>350</v>
      </c>
      <c r="L12" s="9">
        <v>250</v>
      </c>
      <c r="M12" s="9">
        <v>410</v>
      </c>
      <c r="N12" s="9">
        <v>400</v>
      </c>
    </row>
    <row r="13" spans="1:14" ht="12.75">
      <c r="A13" s="4">
        <v>929</v>
      </c>
      <c r="B13" s="4" t="s">
        <v>149</v>
      </c>
      <c r="C13" s="20">
        <v>1225.91</v>
      </c>
      <c r="D13" s="9"/>
      <c r="E13" s="9">
        <v>1226</v>
      </c>
      <c r="F13" s="9"/>
      <c r="G13" s="9"/>
      <c r="H13" s="9"/>
      <c r="I13" s="9"/>
      <c r="J13" s="9">
        <v>239</v>
      </c>
      <c r="K13" s="9">
        <v>297</v>
      </c>
      <c r="L13" s="9">
        <v>110</v>
      </c>
      <c r="M13" s="9">
        <v>207</v>
      </c>
      <c r="N13" s="9">
        <v>373</v>
      </c>
    </row>
    <row r="14" spans="1:14" ht="12.75">
      <c r="A14" s="4">
        <v>935</v>
      </c>
      <c r="B14" s="4" t="s">
        <v>150</v>
      </c>
      <c r="C14" s="20">
        <v>815.93</v>
      </c>
      <c r="D14" s="9"/>
      <c r="E14" s="9"/>
      <c r="F14" s="9"/>
      <c r="G14" s="9">
        <v>816</v>
      </c>
      <c r="H14" s="9"/>
      <c r="I14" s="9"/>
      <c r="J14" s="9">
        <v>816</v>
      </c>
      <c r="K14" s="9"/>
      <c r="L14" s="9"/>
      <c r="M14" s="9"/>
      <c r="N14" s="9"/>
    </row>
    <row r="15" spans="1:14" ht="12.75">
      <c r="A15" s="4">
        <v>937</v>
      </c>
      <c r="B15" s="4" t="s">
        <v>151</v>
      </c>
      <c r="C15" s="20">
        <v>2247.84</v>
      </c>
      <c r="D15" s="9"/>
      <c r="E15" s="9">
        <v>1298</v>
      </c>
      <c r="F15" s="9">
        <v>470</v>
      </c>
      <c r="G15" s="9">
        <v>325</v>
      </c>
      <c r="H15" s="9">
        <v>155</v>
      </c>
      <c r="I15" s="9">
        <v>50</v>
      </c>
      <c r="J15" s="9">
        <v>485</v>
      </c>
      <c r="K15" s="9">
        <v>500</v>
      </c>
      <c r="L15" s="9">
        <v>1100</v>
      </c>
      <c r="M15" s="9">
        <v>113</v>
      </c>
      <c r="N15" s="9"/>
    </row>
    <row r="16" spans="1:14" ht="12.75">
      <c r="A16" s="4">
        <v>938</v>
      </c>
      <c r="B16" s="4" t="s">
        <v>152</v>
      </c>
      <c r="C16" s="20">
        <v>830.69</v>
      </c>
      <c r="D16" s="9"/>
      <c r="E16" s="9">
        <v>290</v>
      </c>
      <c r="F16" s="9">
        <v>105</v>
      </c>
      <c r="G16" s="9">
        <v>436</v>
      </c>
      <c r="H16" s="9"/>
      <c r="I16" s="9">
        <v>105</v>
      </c>
      <c r="J16" s="9">
        <v>260</v>
      </c>
      <c r="K16" s="9">
        <f>290+170</f>
        <v>460</v>
      </c>
      <c r="L16" s="9"/>
      <c r="M16" s="9"/>
      <c r="N16" s="9">
        <v>6</v>
      </c>
    </row>
    <row r="17" spans="1:14" ht="12.75">
      <c r="A17" s="4">
        <v>940</v>
      </c>
      <c r="B17" s="4" t="s">
        <v>153</v>
      </c>
      <c r="C17" s="20">
        <v>884.37</v>
      </c>
      <c r="D17" s="9"/>
      <c r="E17" s="9">
        <v>284</v>
      </c>
      <c r="F17" s="9">
        <v>0</v>
      </c>
      <c r="G17" s="9">
        <v>200</v>
      </c>
      <c r="H17" s="9">
        <v>400</v>
      </c>
      <c r="I17" s="9">
        <v>184</v>
      </c>
      <c r="J17" s="9">
        <v>100</v>
      </c>
      <c r="K17" s="9"/>
      <c r="L17" s="9"/>
      <c r="M17" s="9"/>
      <c r="N17" s="9">
        <v>600</v>
      </c>
    </row>
    <row r="18" spans="1:14" ht="12.75">
      <c r="A18" s="4">
        <v>941</v>
      </c>
      <c r="B18" s="4" t="s">
        <v>154</v>
      </c>
      <c r="C18" s="20">
        <v>622.69</v>
      </c>
      <c r="D18" s="9"/>
      <c r="E18" s="9"/>
      <c r="F18" s="9">
        <v>623</v>
      </c>
      <c r="G18" s="9"/>
      <c r="H18" s="9"/>
      <c r="I18" s="9"/>
      <c r="J18" s="9">
        <v>623</v>
      </c>
      <c r="K18" s="9"/>
      <c r="L18" s="9"/>
      <c r="M18" s="9"/>
      <c r="N18" s="9"/>
    </row>
    <row r="19" spans="4:14" ht="12.75" hidden="1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4:14" ht="12.75" hidden="1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4:14" ht="12.75" hidden="1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4:14" ht="12.75" hidden="1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4:14" ht="12.75" hidden="1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4:14" ht="12.75" hidden="1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4:14" ht="12.75" hidden="1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4:14" ht="12.75" hidden="1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4:14" ht="12.75" hidden="1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4:14" ht="12.75" hidden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71709.43999999999</v>
      </c>
      <c r="D48" s="23">
        <f aca="true" t="shared" si="0" ref="D48:N48">SUM(D4:D47)</f>
        <v>142</v>
      </c>
      <c r="E48" s="23">
        <f>SUM(E4:E47)</f>
        <v>24426</v>
      </c>
      <c r="F48" s="23">
        <f t="shared" si="0"/>
        <v>4799</v>
      </c>
      <c r="G48" s="23">
        <f t="shared" si="0"/>
        <v>40533</v>
      </c>
      <c r="H48" s="23">
        <f t="shared" si="0"/>
        <v>1810</v>
      </c>
      <c r="I48" s="23">
        <f t="shared" si="0"/>
        <v>4194</v>
      </c>
      <c r="J48" s="23">
        <f t="shared" si="0"/>
        <v>20969</v>
      </c>
      <c r="K48" s="23">
        <f t="shared" si="0"/>
        <v>11960</v>
      </c>
      <c r="L48" s="23">
        <f t="shared" si="0"/>
        <v>14146</v>
      </c>
      <c r="M48" s="23">
        <f t="shared" si="0"/>
        <v>10575</v>
      </c>
      <c r="N48" s="23">
        <f t="shared" si="0"/>
        <v>9866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100.00078092926121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89.2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602</v>
      </c>
      <c r="B4" s="5" t="s">
        <v>89</v>
      </c>
      <c r="C4" s="20">
        <v>40872.44</v>
      </c>
      <c r="D4" s="31"/>
      <c r="E4" s="31">
        <f>5000+2000+1000</f>
        <v>8000</v>
      </c>
      <c r="F4" s="31">
        <f>25872</f>
        <v>25872</v>
      </c>
      <c r="G4" s="31">
        <f>6000+1000</f>
        <v>7000</v>
      </c>
      <c r="H4" s="31"/>
      <c r="I4" s="31"/>
      <c r="J4" s="31">
        <v>5000</v>
      </c>
      <c r="K4" s="31"/>
      <c r="L4" s="31">
        <f>25872+10000</f>
        <v>35872</v>
      </c>
      <c r="M4" s="31"/>
      <c r="N4" s="31"/>
    </row>
    <row r="5" spans="1:14" ht="12.75">
      <c r="A5" s="4">
        <v>604</v>
      </c>
      <c r="B5" s="5" t="s">
        <v>90</v>
      </c>
      <c r="C5" s="20">
        <v>16211.96</v>
      </c>
      <c r="D5" s="31"/>
      <c r="E5" s="31">
        <v>2500</v>
      </c>
      <c r="F5" s="31">
        <v>4467</v>
      </c>
      <c r="G5" s="31">
        <v>8333</v>
      </c>
      <c r="H5" s="31">
        <v>912</v>
      </c>
      <c r="I5" s="31">
        <v>656</v>
      </c>
      <c r="J5" s="31">
        <v>4400</v>
      </c>
      <c r="K5" s="31">
        <v>1351</v>
      </c>
      <c r="L5" s="31">
        <v>6900</v>
      </c>
      <c r="M5" s="31">
        <v>1642</v>
      </c>
      <c r="N5" s="31">
        <v>1263</v>
      </c>
    </row>
    <row r="6" spans="1:14" ht="12.75">
      <c r="A6" s="4">
        <v>605</v>
      </c>
      <c r="B6" s="5" t="s">
        <v>91</v>
      </c>
      <c r="C6" s="20">
        <v>19183.8</v>
      </c>
      <c r="D6" s="31"/>
      <c r="E6" s="31">
        <v>11499</v>
      </c>
      <c r="F6" s="31">
        <v>4085</v>
      </c>
      <c r="G6" s="31">
        <v>2865</v>
      </c>
      <c r="H6" s="31">
        <v>735</v>
      </c>
      <c r="I6" s="31">
        <v>1554</v>
      </c>
      <c r="J6" s="31">
        <v>6892</v>
      </c>
      <c r="K6" s="31">
        <v>2304</v>
      </c>
      <c r="L6" s="31">
        <v>4084</v>
      </c>
      <c r="M6" s="31">
        <v>1049</v>
      </c>
      <c r="N6" s="31">
        <v>3301</v>
      </c>
    </row>
    <row r="7" spans="1:14" ht="12.75">
      <c r="A7" s="4">
        <v>612</v>
      </c>
      <c r="B7" s="5" t="s">
        <v>92</v>
      </c>
      <c r="C7" s="20">
        <v>3860.92</v>
      </c>
      <c r="D7" s="31"/>
      <c r="E7" s="37">
        <v>1281</v>
      </c>
      <c r="F7" s="31">
        <v>1150</v>
      </c>
      <c r="G7" s="31">
        <v>430</v>
      </c>
      <c r="H7" s="31">
        <v>1000</v>
      </c>
      <c r="I7" s="31">
        <v>231</v>
      </c>
      <c r="J7" s="31">
        <v>2100</v>
      </c>
      <c r="K7" s="31">
        <v>1200</v>
      </c>
      <c r="L7" s="31">
        <f>330</f>
        <v>330</v>
      </c>
      <c r="M7" s="31"/>
      <c r="N7" s="31"/>
    </row>
    <row r="8" spans="1:14" ht="12.75">
      <c r="A8" s="4">
        <v>615</v>
      </c>
      <c r="B8" s="5" t="s">
        <v>93</v>
      </c>
      <c r="C8" s="20">
        <v>678.38</v>
      </c>
      <c r="D8" s="31"/>
      <c r="E8" s="37">
        <v>678</v>
      </c>
      <c r="F8" s="31"/>
      <c r="G8" s="31"/>
      <c r="H8" s="31"/>
      <c r="I8" s="31"/>
      <c r="J8" s="31">
        <v>500</v>
      </c>
      <c r="K8" s="31">
        <v>178</v>
      </c>
      <c r="L8" s="31"/>
      <c r="M8" s="31"/>
      <c r="N8" s="31"/>
    </row>
    <row r="9" spans="1:14" ht="12.75">
      <c r="A9" s="4">
        <v>616</v>
      </c>
      <c r="B9" s="5" t="s">
        <v>37</v>
      </c>
      <c r="C9" s="20">
        <v>2320.31</v>
      </c>
      <c r="D9" s="31"/>
      <c r="E9" s="37">
        <v>700</v>
      </c>
      <c r="F9" s="31">
        <v>1620</v>
      </c>
      <c r="G9" s="31"/>
      <c r="H9" s="31"/>
      <c r="I9" s="31"/>
      <c r="J9" s="31">
        <v>200</v>
      </c>
      <c r="K9" s="31"/>
      <c r="L9" s="31">
        <v>1620</v>
      </c>
      <c r="M9" s="31">
        <v>500</v>
      </c>
      <c r="N9" s="31"/>
    </row>
    <row r="10" spans="1:14" ht="12.75">
      <c r="A10" s="4">
        <v>617</v>
      </c>
      <c r="B10" s="5" t="s">
        <v>94</v>
      </c>
      <c r="C10" s="20">
        <v>2995.33</v>
      </c>
      <c r="D10" s="31"/>
      <c r="E10" s="37">
        <v>560</v>
      </c>
      <c r="F10" s="31"/>
      <c r="G10" s="31">
        <v>2435</v>
      </c>
      <c r="H10" s="31"/>
      <c r="I10" s="31" t="s">
        <v>443</v>
      </c>
      <c r="J10" s="31" t="s">
        <v>443</v>
      </c>
      <c r="K10" s="31">
        <v>600</v>
      </c>
      <c r="L10" s="31">
        <v>2235</v>
      </c>
      <c r="M10" s="31"/>
      <c r="N10" s="31">
        <v>160</v>
      </c>
    </row>
    <row r="11" spans="1:14" ht="12.75">
      <c r="A11" s="4">
        <v>618</v>
      </c>
      <c r="B11" s="5" t="s">
        <v>95</v>
      </c>
      <c r="C11" s="20">
        <v>1321.86</v>
      </c>
      <c r="D11" s="31"/>
      <c r="E11" s="37"/>
      <c r="F11" s="31"/>
      <c r="G11" s="31">
        <v>1322</v>
      </c>
      <c r="H11" s="31"/>
      <c r="I11" s="31"/>
      <c r="J11" s="31">
        <v>1322</v>
      </c>
      <c r="K11" s="31"/>
      <c r="L11" s="31"/>
      <c r="M11" s="31"/>
      <c r="N11" s="31"/>
    </row>
    <row r="12" spans="1:14" ht="12.75">
      <c r="A12" s="4">
        <v>619</v>
      </c>
      <c r="B12" s="5" t="s">
        <v>96</v>
      </c>
      <c r="C12" s="20">
        <v>3153.69</v>
      </c>
      <c r="D12" s="31"/>
      <c r="E12" s="31">
        <v>1109</v>
      </c>
      <c r="F12" s="31">
        <v>400</v>
      </c>
      <c r="G12" s="31">
        <v>1645</v>
      </c>
      <c r="H12" s="31"/>
      <c r="I12" s="31">
        <v>70</v>
      </c>
      <c r="J12" s="31">
        <v>425</v>
      </c>
      <c r="K12" s="31">
        <v>575</v>
      </c>
      <c r="L12" s="31"/>
      <c r="M12" s="31">
        <v>200</v>
      </c>
      <c r="N12" s="31">
        <v>1884</v>
      </c>
    </row>
    <row r="13" spans="1:14" ht="12.75">
      <c r="A13" s="4">
        <v>620</v>
      </c>
      <c r="B13" s="5" t="s">
        <v>97</v>
      </c>
      <c r="C13" s="20">
        <v>2975.87</v>
      </c>
      <c r="D13" s="31"/>
      <c r="E13" s="31">
        <v>620</v>
      </c>
      <c r="F13" s="31">
        <v>2000</v>
      </c>
      <c r="G13" s="31">
        <v>114</v>
      </c>
      <c r="H13" s="31">
        <v>242</v>
      </c>
      <c r="I13" s="31"/>
      <c r="J13" s="31"/>
      <c r="K13" s="31">
        <v>2400</v>
      </c>
      <c r="L13" s="31"/>
      <c r="M13" s="31">
        <v>356</v>
      </c>
      <c r="N13" s="31">
        <v>220</v>
      </c>
    </row>
    <row r="14" spans="1:14" ht="12.75">
      <c r="A14" s="4">
        <v>621</v>
      </c>
      <c r="B14" s="5" t="s">
        <v>98</v>
      </c>
      <c r="C14" s="20">
        <v>2367.95</v>
      </c>
      <c r="D14" s="31"/>
      <c r="E14" s="31">
        <v>2300</v>
      </c>
      <c r="F14" s="31"/>
      <c r="G14" s="31"/>
      <c r="H14" s="31">
        <v>100</v>
      </c>
      <c r="I14" s="31"/>
      <c r="J14" s="31">
        <v>2300</v>
      </c>
      <c r="K14" s="31"/>
      <c r="L14" s="31">
        <v>100</v>
      </c>
      <c r="M14" s="31"/>
      <c r="N14" s="31"/>
    </row>
    <row r="15" spans="1:14" ht="12.75">
      <c r="A15" s="4">
        <v>622</v>
      </c>
      <c r="B15" s="5" t="s">
        <v>99</v>
      </c>
      <c r="C15" s="20">
        <v>1419.83</v>
      </c>
      <c r="D15" s="31"/>
      <c r="E15" s="31"/>
      <c r="F15" s="31">
        <v>1420</v>
      </c>
      <c r="G15" s="31"/>
      <c r="H15" s="31"/>
      <c r="I15" s="31"/>
      <c r="J15" s="31"/>
      <c r="K15" s="31"/>
      <c r="L15" s="31"/>
      <c r="M15" s="31"/>
      <c r="N15" s="31">
        <v>1420</v>
      </c>
    </row>
    <row r="16" spans="1:14" ht="12.75">
      <c r="A16" s="4">
        <v>623</v>
      </c>
      <c r="B16" s="5" t="s">
        <v>100</v>
      </c>
      <c r="C16" s="20">
        <v>8557.9</v>
      </c>
      <c r="D16" s="31"/>
      <c r="E16" s="31">
        <v>3500</v>
      </c>
      <c r="F16" s="31">
        <v>850</v>
      </c>
      <c r="G16" s="31">
        <v>3590</v>
      </c>
      <c r="H16" s="31">
        <v>618</v>
      </c>
      <c r="I16" s="31">
        <v>450</v>
      </c>
      <c r="J16" s="31">
        <v>850</v>
      </c>
      <c r="K16" s="31">
        <v>3000</v>
      </c>
      <c r="L16" s="31">
        <v>600</v>
      </c>
      <c r="M16" s="31">
        <v>1500</v>
      </c>
      <c r="N16" s="31">
        <v>2158</v>
      </c>
    </row>
    <row r="17" spans="1:14" ht="12.75">
      <c r="A17" s="4">
        <v>624</v>
      </c>
      <c r="B17" s="5" t="s">
        <v>101</v>
      </c>
      <c r="C17" s="20">
        <v>10931.88</v>
      </c>
      <c r="D17" s="31"/>
      <c r="E17" s="31">
        <v>2989</v>
      </c>
      <c r="F17" s="31">
        <v>7200</v>
      </c>
      <c r="G17" s="31">
        <v>743</v>
      </c>
      <c r="H17" s="31"/>
      <c r="I17" s="31"/>
      <c r="J17" s="31"/>
      <c r="K17" s="31"/>
      <c r="L17" s="31">
        <v>4200</v>
      </c>
      <c r="M17" s="31">
        <v>5343</v>
      </c>
      <c r="N17" s="31">
        <v>1389</v>
      </c>
    </row>
    <row r="18" spans="1:14" ht="12.75">
      <c r="A18" s="4">
        <v>625</v>
      </c>
      <c r="B18" s="5" t="s">
        <v>102</v>
      </c>
      <c r="C18" s="20">
        <v>14870.63</v>
      </c>
      <c r="D18" s="31">
        <v>1351</v>
      </c>
      <c r="E18" s="31">
        <v>6750</v>
      </c>
      <c r="F18" s="31">
        <v>6770</v>
      </c>
      <c r="G18" s="31"/>
      <c r="H18" s="31"/>
      <c r="I18" s="31">
        <v>650</v>
      </c>
      <c r="J18" s="31">
        <v>3600</v>
      </c>
      <c r="K18" s="31">
        <v>3280</v>
      </c>
      <c r="L18" s="31">
        <v>2000</v>
      </c>
      <c r="M18" s="31">
        <v>0</v>
      </c>
      <c r="N18" s="31">
        <v>3990</v>
      </c>
    </row>
    <row r="19" spans="1:14" ht="12.75">
      <c r="A19" s="4">
        <v>626</v>
      </c>
      <c r="B19" s="5" t="s">
        <v>103</v>
      </c>
      <c r="C19" s="20">
        <v>15287.32</v>
      </c>
      <c r="D19" s="31"/>
      <c r="E19" s="31">
        <v>5075</v>
      </c>
      <c r="F19" s="31">
        <v>5400</v>
      </c>
      <c r="G19" s="31">
        <v>4700</v>
      </c>
      <c r="H19" s="31">
        <v>150</v>
      </c>
      <c r="I19" s="31">
        <v>300</v>
      </c>
      <c r="J19" s="31">
        <v>5200</v>
      </c>
      <c r="K19" s="31">
        <v>1150</v>
      </c>
      <c r="L19" s="31">
        <v>2150</v>
      </c>
      <c r="M19" s="31">
        <v>625</v>
      </c>
      <c r="N19" s="31">
        <v>5900</v>
      </c>
    </row>
    <row r="20" spans="1:14" ht="12.75">
      <c r="A20" s="4">
        <v>627</v>
      </c>
      <c r="B20" s="5" t="s">
        <v>104</v>
      </c>
      <c r="C20" s="20">
        <v>12452.36</v>
      </c>
      <c r="D20" s="31"/>
      <c r="E20" s="31">
        <f>1020+7439</f>
        <v>8459</v>
      </c>
      <c r="F20" s="31">
        <v>1400</v>
      </c>
      <c r="G20" s="31">
        <f>2060+280</f>
        <v>2340</v>
      </c>
      <c r="H20" s="31">
        <v>253</v>
      </c>
      <c r="I20" s="31">
        <v>1450</v>
      </c>
      <c r="J20" s="31">
        <v>5250</v>
      </c>
      <c r="K20" s="31">
        <v>950</v>
      </c>
      <c r="L20" s="31"/>
      <c r="M20" s="31">
        <v>1623</v>
      </c>
      <c r="N20" s="31">
        <v>3179</v>
      </c>
    </row>
    <row r="21" spans="1:14" ht="12.75">
      <c r="A21" s="4">
        <v>628</v>
      </c>
      <c r="B21" s="5" t="s">
        <v>105</v>
      </c>
      <c r="C21" s="20">
        <v>6034.95</v>
      </c>
      <c r="D21" s="31"/>
      <c r="E21" s="31">
        <v>3767</v>
      </c>
      <c r="F21" s="31">
        <v>1918</v>
      </c>
      <c r="G21" s="31">
        <v>270</v>
      </c>
      <c r="H21" s="31">
        <v>80</v>
      </c>
      <c r="I21" s="31">
        <v>225</v>
      </c>
      <c r="J21" s="31"/>
      <c r="K21" s="31">
        <v>3900</v>
      </c>
      <c r="L21" s="31"/>
      <c r="M21" s="31">
        <v>270</v>
      </c>
      <c r="N21" s="31">
        <v>1640</v>
      </c>
    </row>
    <row r="22" spans="1:14" ht="12.75">
      <c r="A22" s="4">
        <v>631</v>
      </c>
      <c r="B22" s="5" t="s">
        <v>106</v>
      </c>
      <c r="C22" s="20">
        <v>1696.95</v>
      </c>
      <c r="D22" s="31"/>
      <c r="E22" s="31">
        <v>538</v>
      </c>
      <c r="F22" s="31">
        <v>260</v>
      </c>
      <c r="G22" s="31">
        <v>899</v>
      </c>
      <c r="H22" s="31"/>
      <c r="I22" s="31"/>
      <c r="J22" s="31">
        <v>1297</v>
      </c>
      <c r="K22" s="31"/>
      <c r="L22" s="31">
        <v>400</v>
      </c>
      <c r="M22" s="31"/>
      <c r="N22" s="31"/>
    </row>
    <row r="23" spans="1:14" ht="12.75">
      <c r="A23" s="4">
        <v>632</v>
      </c>
      <c r="B23" s="5" t="s">
        <v>107</v>
      </c>
      <c r="C23" s="20">
        <v>956.17</v>
      </c>
      <c r="D23" s="31"/>
      <c r="E23" s="31"/>
      <c r="F23" s="31">
        <v>550</v>
      </c>
      <c r="G23" s="31">
        <v>406</v>
      </c>
      <c r="H23" s="31"/>
      <c r="I23" s="31">
        <v>76</v>
      </c>
      <c r="J23" s="31"/>
      <c r="K23" s="31">
        <v>100</v>
      </c>
      <c r="L23" s="31"/>
      <c r="M23" s="31"/>
      <c r="N23" s="31">
        <v>780</v>
      </c>
    </row>
    <row r="24" spans="1:14" ht="12.75">
      <c r="A24" s="4">
        <v>633</v>
      </c>
      <c r="B24" s="5" t="s">
        <v>108</v>
      </c>
      <c r="C24" s="20">
        <v>1685.54</v>
      </c>
      <c r="D24" s="31"/>
      <c r="E24" s="31">
        <v>771</v>
      </c>
      <c r="F24" s="31">
        <v>500</v>
      </c>
      <c r="G24" s="31">
        <v>375</v>
      </c>
      <c r="H24" s="31">
        <v>40</v>
      </c>
      <c r="I24" s="31"/>
      <c r="J24" s="31"/>
      <c r="K24" s="31"/>
      <c r="L24" s="31">
        <v>600</v>
      </c>
      <c r="M24" s="31">
        <v>40</v>
      </c>
      <c r="N24" s="31">
        <v>1046</v>
      </c>
    </row>
    <row r="25" spans="4:14" ht="12.75" hidden="1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4:14" ht="12.75" hidden="1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4:14" ht="12.75" hidden="1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4:14" ht="12.75" hidden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169836.04000000004</v>
      </c>
      <c r="D48" s="23">
        <f aca="true" t="shared" si="0" ref="D48:N48">SUM(D4:D47)</f>
        <v>1351</v>
      </c>
      <c r="E48" s="23">
        <f>SUM(E4:E47)</f>
        <v>61096</v>
      </c>
      <c r="F48" s="23">
        <f t="shared" si="0"/>
        <v>65862</v>
      </c>
      <c r="G48" s="23">
        <f t="shared" si="0"/>
        <v>37467</v>
      </c>
      <c r="H48" s="23">
        <f t="shared" si="0"/>
        <v>4130</v>
      </c>
      <c r="I48" s="23">
        <f t="shared" si="0"/>
        <v>5662</v>
      </c>
      <c r="J48" s="23">
        <f t="shared" si="0"/>
        <v>39336</v>
      </c>
      <c r="K48" s="23">
        <f t="shared" si="0"/>
        <v>20988</v>
      </c>
      <c r="L48" s="23">
        <f t="shared" si="0"/>
        <v>61091</v>
      </c>
      <c r="M48" s="23">
        <f t="shared" si="0"/>
        <v>13148</v>
      </c>
      <c r="N48" s="23">
        <f t="shared" si="0"/>
        <v>28330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100.0411926702954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="84" zoomScaleNormal="84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2002</v>
      </c>
      <c r="B4" s="5" t="s">
        <v>405</v>
      </c>
      <c r="C4" s="20">
        <v>1456.73</v>
      </c>
      <c r="D4" s="31"/>
      <c r="E4" s="31">
        <v>1167</v>
      </c>
      <c r="F4" s="31">
        <v>140</v>
      </c>
      <c r="G4" s="31"/>
      <c r="H4" s="31">
        <v>150</v>
      </c>
      <c r="I4" s="31"/>
      <c r="J4" s="31">
        <v>50</v>
      </c>
      <c r="K4" s="31">
        <v>230</v>
      </c>
      <c r="L4" s="31">
        <v>170</v>
      </c>
      <c r="M4" s="31">
        <v>807</v>
      </c>
      <c r="N4" s="31">
        <v>200</v>
      </c>
    </row>
    <row r="5" spans="1:14" ht="12.75">
      <c r="A5" s="4">
        <v>2003</v>
      </c>
      <c r="B5" s="5" t="s">
        <v>406</v>
      </c>
      <c r="C5" s="20">
        <v>4066.91</v>
      </c>
      <c r="D5" s="31"/>
      <c r="E5" s="31">
        <v>2760</v>
      </c>
      <c r="F5" s="31">
        <v>1300</v>
      </c>
      <c r="G5" s="31"/>
      <c r="H5" s="31"/>
      <c r="I5" s="31">
        <v>1255</v>
      </c>
      <c r="J5" s="31">
        <v>1200</v>
      </c>
      <c r="K5" s="31">
        <v>670</v>
      </c>
      <c r="L5" s="31"/>
      <c r="M5" s="31">
        <v>65</v>
      </c>
      <c r="N5" s="31">
        <v>870</v>
      </c>
    </row>
    <row r="6" spans="1:14" ht="12.75">
      <c r="A6" s="4">
        <v>2004</v>
      </c>
      <c r="B6" s="5" t="s">
        <v>407</v>
      </c>
      <c r="C6" s="20">
        <v>6381.18</v>
      </c>
      <c r="D6" s="31"/>
      <c r="E6" s="31">
        <v>1595</v>
      </c>
      <c r="F6" s="31"/>
      <c r="G6" s="31">
        <v>4786</v>
      </c>
      <c r="H6" s="31"/>
      <c r="I6" s="31">
        <v>798</v>
      </c>
      <c r="J6" s="31">
        <v>3988</v>
      </c>
      <c r="K6" s="31">
        <v>798</v>
      </c>
      <c r="L6" s="31"/>
      <c r="M6" s="31"/>
      <c r="N6" s="31">
        <v>798</v>
      </c>
    </row>
    <row r="7" spans="1:14" ht="12.75">
      <c r="A7" s="4">
        <v>2011</v>
      </c>
      <c r="B7" s="5" t="s">
        <v>408</v>
      </c>
      <c r="C7" s="20">
        <v>1987.49</v>
      </c>
      <c r="D7" s="31"/>
      <c r="E7" s="37">
        <v>1980</v>
      </c>
      <c r="F7" s="31"/>
      <c r="G7" s="31"/>
      <c r="H7" s="31"/>
      <c r="I7" s="31">
        <v>380</v>
      </c>
      <c r="J7" s="31">
        <v>900</v>
      </c>
      <c r="K7" s="31">
        <v>100</v>
      </c>
      <c r="L7" s="31"/>
      <c r="M7" s="31"/>
      <c r="N7" s="31">
        <v>600</v>
      </c>
    </row>
    <row r="8" spans="1:14" ht="12.75">
      <c r="A8" s="4">
        <v>2012</v>
      </c>
      <c r="B8" s="5" t="s">
        <v>409</v>
      </c>
      <c r="C8" s="20">
        <v>12355.74</v>
      </c>
      <c r="D8" s="31">
        <v>1371</v>
      </c>
      <c r="E8" s="37">
        <v>2800</v>
      </c>
      <c r="F8" s="31">
        <v>4900</v>
      </c>
      <c r="G8" s="31">
        <v>3085</v>
      </c>
      <c r="H8" s="31">
        <v>200</v>
      </c>
      <c r="I8" s="31"/>
      <c r="J8" s="31">
        <v>3500</v>
      </c>
      <c r="K8" s="31">
        <v>700</v>
      </c>
      <c r="L8" s="31">
        <v>2500</v>
      </c>
      <c r="M8" s="31">
        <v>2785</v>
      </c>
      <c r="N8" s="31">
        <v>1500</v>
      </c>
    </row>
    <row r="9" spans="1:14" ht="12.75">
      <c r="A9" s="4">
        <v>2014</v>
      </c>
      <c r="B9" s="5" t="s">
        <v>410</v>
      </c>
      <c r="C9" s="20">
        <v>737.43</v>
      </c>
      <c r="D9" s="31"/>
      <c r="E9" s="37"/>
      <c r="F9" s="31">
        <v>737</v>
      </c>
      <c r="G9" s="31"/>
      <c r="H9" s="31"/>
      <c r="I9" s="31"/>
      <c r="J9" s="31">
        <v>737</v>
      </c>
      <c r="K9" s="31"/>
      <c r="L9" s="31"/>
      <c r="M9" s="31"/>
      <c r="N9" s="31"/>
    </row>
    <row r="10" spans="1:14" ht="12.75">
      <c r="A10" s="4">
        <v>2015</v>
      </c>
      <c r="B10" s="5" t="s">
        <v>411</v>
      </c>
      <c r="C10" s="20">
        <v>667.64</v>
      </c>
      <c r="D10" s="31"/>
      <c r="E10" s="37">
        <v>95</v>
      </c>
      <c r="F10" s="31"/>
      <c r="G10" s="31">
        <v>573</v>
      </c>
      <c r="H10" s="31"/>
      <c r="I10" s="31"/>
      <c r="J10" s="31">
        <v>305</v>
      </c>
      <c r="K10" s="31">
        <v>268</v>
      </c>
      <c r="L10" s="31"/>
      <c r="M10" s="31">
        <v>95</v>
      </c>
      <c r="N10" s="31"/>
    </row>
    <row r="11" spans="1:14" ht="12.75">
      <c r="A11" s="4">
        <v>2017</v>
      </c>
      <c r="B11" s="5" t="s">
        <v>412</v>
      </c>
      <c r="C11" s="20">
        <v>712.6</v>
      </c>
      <c r="D11" s="31"/>
      <c r="E11" s="37">
        <v>463</v>
      </c>
      <c r="F11" s="31">
        <v>250</v>
      </c>
      <c r="G11" s="31"/>
      <c r="H11" s="31"/>
      <c r="I11" s="31"/>
      <c r="J11" s="31"/>
      <c r="K11" s="31">
        <v>213</v>
      </c>
      <c r="L11" s="31"/>
      <c r="M11" s="31"/>
      <c r="N11" s="31">
        <v>500</v>
      </c>
    </row>
    <row r="12" spans="1:14" ht="12.75">
      <c r="A12" s="4">
        <v>2018</v>
      </c>
      <c r="B12" s="5" t="s">
        <v>413</v>
      </c>
      <c r="C12" s="20">
        <v>888.4</v>
      </c>
      <c r="D12" s="31"/>
      <c r="E12" s="31">
        <v>458</v>
      </c>
      <c r="F12" s="31"/>
      <c r="G12" s="31">
        <v>431</v>
      </c>
      <c r="H12" s="31"/>
      <c r="I12" s="31">
        <v>214</v>
      </c>
      <c r="J12" s="31">
        <v>225</v>
      </c>
      <c r="K12" s="31"/>
      <c r="L12" s="31"/>
      <c r="M12" s="31">
        <v>449</v>
      </c>
      <c r="N12" s="31"/>
    </row>
    <row r="13" spans="1:14" ht="12.75">
      <c r="A13" s="4">
        <v>2019</v>
      </c>
      <c r="B13" s="5" t="s">
        <v>414</v>
      </c>
      <c r="C13" s="20">
        <v>2147.19</v>
      </c>
      <c r="D13" s="31">
        <v>367</v>
      </c>
      <c r="E13" s="31">
        <v>500</v>
      </c>
      <c r="F13" s="31"/>
      <c r="G13" s="31">
        <v>1080</v>
      </c>
      <c r="H13" s="31">
        <v>200</v>
      </c>
      <c r="I13" s="31"/>
      <c r="J13" s="31"/>
      <c r="K13" s="31">
        <v>830</v>
      </c>
      <c r="L13" s="31"/>
      <c r="M13" s="31">
        <v>250</v>
      </c>
      <c r="N13" s="31">
        <v>700</v>
      </c>
    </row>
    <row r="14" spans="1:14" ht="12.75">
      <c r="A14" s="4">
        <v>2020</v>
      </c>
      <c r="B14" s="5" t="s">
        <v>415</v>
      </c>
      <c r="C14" s="20">
        <v>2711.5</v>
      </c>
      <c r="D14" s="31"/>
      <c r="E14" s="31">
        <v>1935</v>
      </c>
      <c r="F14" s="31"/>
      <c r="G14" s="31"/>
      <c r="H14" s="31">
        <v>777</v>
      </c>
      <c r="I14" s="31"/>
      <c r="J14" s="31">
        <v>1325</v>
      </c>
      <c r="K14" s="31">
        <v>240</v>
      </c>
      <c r="L14" s="31">
        <v>87</v>
      </c>
      <c r="M14" s="31"/>
      <c r="N14" s="31">
        <v>1060</v>
      </c>
    </row>
    <row r="15" spans="1:14" ht="12.75">
      <c r="A15" s="4">
        <v>2021</v>
      </c>
      <c r="B15" s="5" t="s">
        <v>416</v>
      </c>
      <c r="C15" s="20">
        <v>1888.19</v>
      </c>
      <c r="D15" s="31"/>
      <c r="E15" s="31">
        <v>1888</v>
      </c>
      <c r="F15" s="31"/>
      <c r="G15" s="31"/>
      <c r="H15" s="31"/>
      <c r="I15" s="31"/>
      <c r="J15" s="31">
        <v>1888</v>
      </c>
      <c r="K15" s="31"/>
      <c r="L15" s="31"/>
      <c r="M15" s="31"/>
      <c r="N15" s="31"/>
    </row>
    <row r="16" spans="1:14" ht="12.75">
      <c r="A16" s="4">
        <v>2022</v>
      </c>
      <c r="B16" s="5" t="s">
        <v>417</v>
      </c>
      <c r="C16" s="20">
        <v>892.43</v>
      </c>
      <c r="D16" s="31"/>
      <c r="E16" s="31">
        <v>100</v>
      </c>
      <c r="F16" s="31">
        <v>50</v>
      </c>
      <c r="G16" s="31">
        <v>500</v>
      </c>
      <c r="H16" s="31">
        <v>242</v>
      </c>
      <c r="I16" s="31"/>
      <c r="J16" s="31">
        <v>90</v>
      </c>
      <c r="K16" s="31">
        <v>310</v>
      </c>
      <c r="L16" s="31"/>
      <c r="M16" s="31">
        <v>350</v>
      </c>
      <c r="N16" s="31">
        <v>142</v>
      </c>
    </row>
    <row r="17" spans="1:14" ht="12.75">
      <c r="A17" s="4">
        <v>2023</v>
      </c>
      <c r="B17" s="5" t="s">
        <v>418</v>
      </c>
      <c r="C17" s="20">
        <v>689.78</v>
      </c>
      <c r="D17" s="31">
        <v>690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2.75">
      <c r="A18" s="4">
        <v>2024</v>
      </c>
      <c r="B18" s="5" t="s">
        <v>419</v>
      </c>
      <c r="C18" s="20">
        <v>715.95</v>
      </c>
      <c r="D18" s="31">
        <v>716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2.75">
      <c r="A19" s="4">
        <v>2025</v>
      </c>
      <c r="B19" s="5" t="s">
        <v>420</v>
      </c>
      <c r="C19" s="20">
        <v>1978.77</v>
      </c>
      <c r="D19" s="31"/>
      <c r="E19" s="31">
        <v>1979</v>
      </c>
      <c r="F19" s="31"/>
      <c r="G19" s="31"/>
      <c r="H19" s="31"/>
      <c r="I19" s="31"/>
      <c r="J19" s="31">
        <v>709</v>
      </c>
      <c r="K19" s="31">
        <v>120</v>
      </c>
      <c r="L19" s="31">
        <v>700</v>
      </c>
      <c r="M19" s="31">
        <v>250</v>
      </c>
      <c r="N19" s="31">
        <v>200</v>
      </c>
    </row>
    <row r="20" spans="1:14" ht="12.75">
      <c r="A20" s="4">
        <v>2027</v>
      </c>
      <c r="B20" s="5" t="s">
        <v>421</v>
      </c>
      <c r="C20" s="20">
        <v>582.43</v>
      </c>
      <c r="D20" s="31"/>
      <c r="E20" s="31">
        <v>582</v>
      </c>
      <c r="F20" s="31"/>
      <c r="G20" s="31"/>
      <c r="H20" s="31"/>
      <c r="I20" s="31"/>
      <c r="J20" s="31"/>
      <c r="K20" s="31"/>
      <c r="L20" s="31"/>
      <c r="M20" s="31"/>
      <c r="N20" s="31">
        <v>582</v>
      </c>
    </row>
    <row r="21" spans="1:14" ht="12.75">
      <c r="A21" s="4">
        <v>2028</v>
      </c>
      <c r="B21" s="5" t="s">
        <v>422</v>
      </c>
      <c r="C21" s="20">
        <v>1392.99</v>
      </c>
      <c r="D21" s="31"/>
      <c r="E21" s="31">
        <v>407</v>
      </c>
      <c r="F21" s="31">
        <v>200</v>
      </c>
      <c r="G21" s="31">
        <v>703</v>
      </c>
      <c r="H21" s="31">
        <v>90</v>
      </c>
      <c r="I21" s="31"/>
      <c r="J21" s="31"/>
      <c r="K21" s="31">
        <v>397</v>
      </c>
      <c r="L21" s="31"/>
      <c r="M21" s="31">
        <v>1003</v>
      </c>
      <c r="N21" s="31"/>
    </row>
    <row r="22" spans="1:14" ht="12.75">
      <c r="A22" s="4">
        <v>2030</v>
      </c>
      <c r="B22" s="5" t="s">
        <v>423</v>
      </c>
      <c r="C22" s="20">
        <v>6412.05</v>
      </c>
      <c r="D22" s="31"/>
      <c r="E22" s="31">
        <v>4817</v>
      </c>
      <c r="F22" s="31">
        <v>0</v>
      </c>
      <c r="G22" s="31">
        <v>1595</v>
      </c>
      <c r="H22" s="31"/>
      <c r="I22" s="31">
        <v>228</v>
      </c>
      <c r="J22" s="31">
        <v>2311</v>
      </c>
      <c r="K22" s="31">
        <v>2278</v>
      </c>
      <c r="L22" s="31"/>
      <c r="M22" s="31"/>
      <c r="N22" s="31">
        <v>1595</v>
      </c>
    </row>
    <row r="23" spans="4:14" ht="12.75" hidden="1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4:14" ht="12.75" hidden="1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4:14" ht="12.75" hidden="1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4:14" ht="12.75" hidden="1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4:14" ht="12.75" hidden="1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4:14" ht="12.75" hidden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48665.399999999994</v>
      </c>
      <c r="D48" s="23">
        <f aca="true" t="shared" si="0" ref="D48:N48">SUM(D4:D47)</f>
        <v>3144</v>
      </c>
      <c r="E48" s="23">
        <f>SUM(E4:E47)</f>
        <v>23526</v>
      </c>
      <c r="F48" s="23">
        <f t="shared" si="0"/>
        <v>7577</v>
      </c>
      <c r="G48" s="23">
        <f t="shared" si="0"/>
        <v>12753</v>
      </c>
      <c r="H48" s="23">
        <f t="shared" si="0"/>
        <v>1659</v>
      </c>
      <c r="I48" s="23">
        <f t="shared" si="0"/>
        <v>2875</v>
      </c>
      <c r="J48" s="23">
        <f t="shared" si="0"/>
        <v>17228</v>
      </c>
      <c r="K48" s="23">
        <f t="shared" si="0"/>
        <v>7154</v>
      </c>
      <c r="L48" s="23">
        <f t="shared" si="0"/>
        <v>3457</v>
      </c>
      <c r="M48" s="23">
        <f t="shared" si="0"/>
        <v>6054</v>
      </c>
      <c r="N48" s="23">
        <f t="shared" si="0"/>
        <v>8747</v>
      </c>
    </row>
    <row r="50" spans="1:5" ht="12.75">
      <c r="A50" s="56" t="s">
        <v>476</v>
      </c>
      <c r="B50" s="56"/>
      <c r="C50" s="56"/>
      <c r="D50" s="57"/>
      <c r="E50" s="58">
        <f>(SUM(D48:H48)/C48)*100</f>
        <v>99.9868489727815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zoomScale="82" zoomScaleNormal="82" zoomScalePageLayoutView="0" workbookViewId="0" topLeftCell="A1">
      <selection activeCell="G60" sqref="G60"/>
    </sheetView>
  </sheetViews>
  <sheetFormatPr defaultColWidth="11.421875" defaultRowHeight="15"/>
  <cols>
    <col min="1" max="1" width="11.421875" style="7" customWidth="1"/>
    <col min="2" max="2" width="13.00390625" style="7" bestFit="1" customWidth="1"/>
    <col min="3" max="3" width="13.421875" style="19" customWidth="1"/>
    <col min="4" max="8" width="17.00390625" style="7" customWidth="1"/>
    <col min="9" max="16384" width="11.421875" style="7" customWidth="1"/>
  </cols>
  <sheetData>
    <row r="1" spans="3:14" ht="12.75">
      <c r="C1" s="26"/>
      <c r="D1" s="74" t="s">
        <v>440</v>
      </c>
      <c r="E1" s="74"/>
      <c r="F1" s="74"/>
      <c r="G1" s="74"/>
      <c r="H1" s="74"/>
      <c r="I1" s="75" t="s">
        <v>441</v>
      </c>
      <c r="J1" s="75"/>
      <c r="K1" s="75"/>
      <c r="L1" s="75"/>
      <c r="M1" s="75"/>
      <c r="N1" s="75"/>
    </row>
    <row r="2" spans="1:14" ht="63.75">
      <c r="A2" s="3" t="s">
        <v>430</v>
      </c>
      <c r="B2" s="3" t="s">
        <v>0</v>
      </c>
      <c r="C2" s="15" t="s">
        <v>433</v>
      </c>
      <c r="D2" s="13" t="s">
        <v>426</v>
      </c>
      <c r="E2" s="13" t="s">
        <v>431</v>
      </c>
      <c r="F2" s="13" t="s">
        <v>427</v>
      </c>
      <c r="G2" s="13" t="s">
        <v>428</v>
      </c>
      <c r="H2" s="13" t="s">
        <v>425</v>
      </c>
      <c r="I2" s="17" t="s">
        <v>434</v>
      </c>
      <c r="J2" s="17" t="s">
        <v>435</v>
      </c>
      <c r="K2" s="17" t="s">
        <v>436</v>
      </c>
      <c r="L2" s="17" t="s">
        <v>437</v>
      </c>
      <c r="M2" s="17" t="s">
        <v>438</v>
      </c>
      <c r="N2" s="17" t="s">
        <v>439</v>
      </c>
    </row>
    <row r="3" spans="1:14" ht="12.75">
      <c r="A3" s="27"/>
      <c r="B3" s="27"/>
      <c r="C3" s="28"/>
      <c r="D3" s="2" t="s">
        <v>429</v>
      </c>
      <c r="E3" s="2" t="s">
        <v>429</v>
      </c>
      <c r="F3" s="2" t="s">
        <v>429</v>
      </c>
      <c r="G3" s="2" t="s">
        <v>429</v>
      </c>
      <c r="H3" s="2" t="s">
        <v>429</v>
      </c>
      <c r="I3" s="2" t="s">
        <v>429</v>
      </c>
      <c r="J3" s="2" t="s">
        <v>429</v>
      </c>
      <c r="K3" s="2" t="s">
        <v>429</v>
      </c>
      <c r="L3" s="2" t="s">
        <v>429</v>
      </c>
      <c r="M3" s="2" t="s">
        <v>429</v>
      </c>
      <c r="N3" s="2" t="s">
        <v>429</v>
      </c>
    </row>
    <row r="4" spans="1:14" ht="12.75">
      <c r="A4" s="4">
        <v>402</v>
      </c>
      <c r="B4" s="5" t="s">
        <v>42</v>
      </c>
      <c r="C4" s="20">
        <v>11650.52</v>
      </c>
      <c r="D4" s="31">
        <v>351</v>
      </c>
      <c r="E4" s="31">
        <v>5545</v>
      </c>
      <c r="F4" s="31">
        <v>200</v>
      </c>
      <c r="G4" s="31">
        <v>5555</v>
      </c>
      <c r="H4" s="31"/>
      <c r="I4" s="31">
        <v>1900</v>
      </c>
      <c r="J4" s="31">
        <v>2000</v>
      </c>
      <c r="K4" s="31">
        <v>100</v>
      </c>
      <c r="L4" s="31">
        <v>5000</v>
      </c>
      <c r="M4" s="31">
        <v>700</v>
      </c>
      <c r="N4" s="31">
        <v>1600</v>
      </c>
    </row>
    <row r="5" spans="1:14" ht="12.75">
      <c r="A5" s="4">
        <v>403</v>
      </c>
      <c r="B5" s="5" t="s">
        <v>43</v>
      </c>
      <c r="C5" s="20">
        <v>18801.34</v>
      </c>
      <c r="D5" s="31"/>
      <c r="E5" s="31">
        <v>9900</v>
      </c>
      <c r="F5" s="31">
        <v>6000</v>
      </c>
      <c r="G5" s="31">
        <v>2900</v>
      </c>
      <c r="H5" s="31"/>
      <c r="I5" s="31">
        <v>1200</v>
      </c>
      <c r="J5" s="31">
        <v>8500</v>
      </c>
      <c r="K5" s="31">
        <v>1300</v>
      </c>
      <c r="L5" s="31">
        <v>2600</v>
      </c>
      <c r="M5" s="31">
        <v>1500</v>
      </c>
      <c r="N5" s="31">
        <v>3700</v>
      </c>
    </row>
    <row r="6" spans="1:14" ht="12.75">
      <c r="A6" s="4">
        <v>412</v>
      </c>
      <c r="B6" s="5" t="s">
        <v>44</v>
      </c>
      <c r="C6" s="20">
        <v>21669.18</v>
      </c>
      <c r="D6" s="31"/>
      <c r="E6" s="31">
        <v>6668</v>
      </c>
      <c r="F6" s="31">
        <v>937</v>
      </c>
      <c r="G6" s="31">
        <v>14064</v>
      </c>
      <c r="H6" s="31"/>
      <c r="I6" s="31"/>
      <c r="J6" s="31">
        <v>20669</v>
      </c>
      <c r="K6" s="31"/>
      <c r="L6" s="31"/>
      <c r="M6" s="31">
        <v>1000</v>
      </c>
      <c r="N6" s="31"/>
    </row>
    <row r="7" spans="1:14" ht="12.75">
      <c r="A7" s="4">
        <v>415</v>
      </c>
      <c r="B7" s="5" t="s">
        <v>45</v>
      </c>
      <c r="C7" s="20">
        <v>4850.64</v>
      </c>
      <c r="D7" s="31"/>
      <c r="E7" s="37">
        <v>225</v>
      </c>
      <c r="F7" s="31">
        <v>996</v>
      </c>
      <c r="G7" s="31">
        <v>3510</v>
      </c>
      <c r="H7" s="31">
        <v>120</v>
      </c>
      <c r="I7" s="31"/>
      <c r="J7" s="31">
        <v>955</v>
      </c>
      <c r="K7" s="31">
        <v>1650</v>
      </c>
      <c r="L7" s="31">
        <v>621</v>
      </c>
      <c r="M7" s="31"/>
      <c r="N7" s="31">
        <v>1625</v>
      </c>
    </row>
    <row r="8" spans="1:14" ht="12.75">
      <c r="A8" s="4">
        <v>417</v>
      </c>
      <c r="B8" s="5" t="s">
        <v>46</v>
      </c>
      <c r="C8" s="20">
        <v>12651.65</v>
      </c>
      <c r="D8" s="31"/>
      <c r="E8" s="37">
        <v>6792</v>
      </c>
      <c r="F8" s="31">
        <v>5060</v>
      </c>
      <c r="G8" s="31">
        <v>800</v>
      </c>
      <c r="H8" s="31"/>
      <c r="I8" s="31"/>
      <c r="J8" s="31">
        <v>4720</v>
      </c>
      <c r="K8" s="31">
        <v>1120</v>
      </c>
      <c r="L8" s="31">
        <v>3332</v>
      </c>
      <c r="M8" s="31">
        <v>2280</v>
      </c>
      <c r="N8" s="31">
        <v>1200</v>
      </c>
    </row>
    <row r="9" spans="1:14" ht="12.75">
      <c r="A9" s="4">
        <v>418</v>
      </c>
      <c r="B9" s="5" t="s">
        <v>47</v>
      </c>
      <c r="C9" s="20">
        <v>3414.7</v>
      </c>
      <c r="D9" s="31"/>
      <c r="E9" s="37">
        <v>120</v>
      </c>
      <c r="F9" s="31">
        <v>520</v>
      </c>
      <c r="G9" s="31">
        <v>2730</v>
      </c>
      <c r="H9" s="31">
        <v>45</v>
      </c>
      <c r="I9" s="31"/>
      <c r="J9" s="31">
        <v>985</v>
      </c>
      <c r="K9" s="31">
        <v>1300</v>
      </c>
      <c r="L9" s="31"/>
      <c r="M9" s="31">
        <v>830</v>
      </c>
      <c r="N9" s="31">
        <v>300</v>
      </c>
    </row>
    <row r="10" spans="1:14" ht="12.75">
      <c r="A10" s="4">
        <v>419</v>
      </c>
      <c r="B10" s="5" t="s">
        <v>48</v>
      </c>
      <c r="C10" s="20">
        <v>5235.79</v>
      </c>
      <c r="D10" s="31">
        <v>1486</v>
      </c>
      <c r="E10" s="37"/>
      <c r="F10" s="31">
        <v>3750</v>
      </c>
      <c r="G10" s="31"/>
      <c r="H10" s="31"/>
      <c r="I10" s="31"/>
      <c r="J10" s="31">
        <v>1768</v>
      </c>
      <c r="K10" s="31"/>
      <c r="L10" s="31"/>
      <c r="M10" s="31"/>
      <c r="N10" s="31">
        <v>1982</v>
      </c>
    </row>
    <row r="11" spans="1:14" ht="12.75">
      <c r="A11" s="4">
        <v>420</v>
      </c>
      <c r="B11" s="5" t="s">
        <v>49</v>
      </c>
      <c r="C11" s="20">
        <v>4287</v>
      </c>
      <c r="D11" s="31"/>
      <c r="E11" s="37">
        <v>3969</v>
      </c>
      <c r="F11" s="31">
        <v>192</v>
      </c>
      <c r="G11" s="31">
        <v>126</v>
      </c>
      <c r="H11" s="31"/>
      <c r="I11" s="31"/>
      <c r="J11" s="31">
        <v>710</v>
      </c>
      <c r="K11" s="31">
        <v>45</v>
      </c>
      <c r="L11" s="31">
        <v>1617</v>
      </c>
      <c r="M11" s="31">
        <v>445</v>
      </c>
      <c r="N11" s="31">
        <v>1470</v>
      </c>
    </row>
    <row r="12" spans="1:14" ht="12.75">
      <c r="A12" s="4">
        <v>423</v>
      </c>
      <c r="B12" s="5" t="s">
        <v>50</v>
      </c>
      <c r="C12" s="20">
        <v>3403.3</v>
      </c>
      <c r="D12" s="31"/>
      <c r="E12" s="31">
        <v>2283</v>
      </c>
      <c r="F12" s="31">
        <v>485</v>
      </c>
      <c r="G12" s="31">
        <v>570</v>
      </c>
      <c r="H12" s="31">
        <v>65</v>
      </c>
      <c r="I12" s="31"/>
      <c r="J12" s="31"/>
      <c r="K12" s="31">
        <v>1703</v>
      </c>
      <c r="L12" s="31">
        <v>1700</v>
      </c>
      <c r="M12" s="31"/>
      <c r="N12" s="31"/>
    </row>
    <row r="13" spans="1:14" ht="12.75">
      <c r="A13" s="4">
        <v>425</v>
      </c>
      <c r="B13" s="5" t="s">
        <v>51</v>
      </c>
      <c r="C13" s="20">
        <v>5110.98</v>
      </c>
      <c r="D13" s="31">
        <v>370</v>
      </c>
      <c r="E13" s="31">
        <v>2180</v>
      </c>
      <c r="F13" s="31">
        <v>1950</v>
      </c>
      <c r="G13" s="31">
        <v>600</v>
      </c>
      <c r="H13" s="31"/>
      <c r="I13" s="31"/>
      <c r="J13" s="31">
        <v>500</v>
      </c>
      <c r="K13" s="31">
        <v>800</v>
      </c>
      <c r="L13" s="31">
        <v>3000</v>
      </c>
      <c r="M13" s="31">
        <v>330</v>
      </c>
      <c r="N13" s="31">
        <v>100</v>
      </c>
    </row>
    <row r="14" spans="1:14" ht="12.75">
      <c r="A14" s="4">
        <v>426</v>
      </c>
      <c r="B14" s="5" t="s">
        <v>17</v>
      </c>
      <c r="C14" s="20">
        <v>2585.35</v>
      </c>
      <c r="D14" s="31"/>
      <c r="E14" s="31">
        <v>2585</v>
      </c>
      <c r="F14" s="31"/>
      <c r="G14" s="31"/>
      <c r="H14" s="31"/>
      <c r="I14" s="31"/>
      <c r="J14" s="31">
        <v>500</v>
      </c>
      <c r="K14" s="31">
        <v>850</v>
      </c>
      <c r="L14" s="31"/>
      <c r="M14" s="31"/>
      <c r="N14" s="31">
        <v>1235</v>
      </c>
    </row>
    <row r="15" spans="1:14" ht="12.75">
      <c r="A15" s="4">
        <v>427</v>
      </c>
      <c r="B15" s="5" t="s">
        <v>52</v>
      </c>
      <c r="C15" s="20">
        <v>13168.32</v>
      </c>
      <c r="D15" s="31"/>
      <c r="E15" s="31">
        <v>13300</v>
      </c>
      <c r="F15" s="31"/>
      <c r="G15" s="31">
        <v>300</v>
      </c>
      <c r="H15" s="31"/>
      <c r="I15" s="31">
        <v>1200</v>
      </c>
      <c r="J15" s="31">
        <v>7000</v>
      </c>
      <c r="K15" s="31">
        <v>2500</v>
      </c>
      <c r="L15" s="31"/>
      <c r="M15" s="31">
        <v>100</v>
      </c>
      <c r="N15" s="31">
        <v>2800</v>
      </c>
    </row>
    <row r="16" spans="1:14" ht="12.75">
      <c r="A16" s="4">
        <v>428</v>
      </c>
      <c r="B16" s="5" t="s">
        <v>53</v>
      </c>
      <c r="C16" s="20">
        <v>4533.93</v>
      </c>
      <c r="D16" s="31">
        <v>35</v>
      </c>
      <c r="E16" s="31">
        <v>1528</v>
      </c>
      <c r="F16" s="31">
        <v>325</v>
      </c>
      <c r="G16" s="31">
        <v>2286</v>
      </c>
      <c r="H16" s="31">
        <v>360</v>
      </c>
      <c r="I16" s="31">
        <v>352</v>
      </c>
      <c r="J16" s="31">
        <v>272</v>
      </c>
      <c r="K16" s="31">
        <v>1880</v>
      </c>
      <c r="L16" s="31">
        <v>950</v>
      </c>
      <c r="M16" s="31">
        <v>333</v>
      </c>
      <c r="N16" s="31">
        <v>712</v>
      </c>
    </row>
    <row r="17" spans="1:14" ht="12.75">
      <c r="A17" s="4">
        <v>429</v>
      </c>
      <c r="B17" s="5" t="s">
        <v>54</v>
      </c>
      <c r="C17" s="20">
        <v>2873.21</v>
      </c>
      <c r="D17" s="31"/>
      <c r="E17" s="31">
        <v>1670</v>
      </c>
      <c r="F17" s="31">
        <v>233</v>
      </c>
      <c r="G17" s="31">
        <v>970</v>
      </c>
      <c r="H17" s="31"/>
      <c r="I17" s="31"/>
      <c r="J17" s="31">
        <v>333</v>
      </c>
      <c r="K17" s="31">
        <v>420</v>
      </c>
      <c r="L17" s="31">
        <v>1320</v>
      </c>
      <c r="M17" s="31"/>
      <c r="N17" s="31">
        <v>800</v>
      </c>
    </row>
    <row r="18" spans="1:14" ht="12.75">
      <c r="A18" s="4">
        <v>430</v>
      </c>
      <c r="B18" s="5" t="s">
        <v>55</v>
      </c>
      <c r="C18" s="20">
        <v>1799.61</v>
      </c>
      <c r="D18" s="31"/>
      <c r="E18" s="31">
        <v>800</v>
      </c>
      <c r="F18" s="31">
        <v>1000</v>
      </c>
      <c r="G18" s="31"/>
      <c r="H18" s="31"/>
      <c r="I18" s="31"/>
      <c r="J18" s="31">
        <v>400</v>
      </c>
      <c r="K18" s="31">
        <v>650</v>
      </c>
      <c r="L18" s="31">
        <v>350</v>
      </c>
      <c r="M18" s="31">
        <v>400</v>
      </c>
      <c r="N18" s="31"/>
    </row>
    <row r="19" spans="1:14" ht="12.75">
      <c r="A19" s="4">
        <v>432</v>
      </c>
      <c r="B19" s="5" t="s">
        <v>56</v>
      </c>
      <c r="C19" s="20">
        <v>1333.94</v>
      </c>
      <c r="D19" s="31"/>
      <c r="E19" s="31">
        <v>134</v>
      </c>
      <c r="F19" s="31">
        <v>700</v>
      </c>
      <c r="G19" s="31">
        <v>500</v>
      </c>
      <c r="H19" s="31"/>
      <c r="I19" s="31"/>
      <c r="J19" s="31">
        <v>700</v>
      </c>
      <c r="K19" s="31">
        <v>34</v>
      </c>
      <c r="L19" s="31"/>
      <c r="M19" s="31"/>
      <c r="N19" s="31">
        <v>600</v>
      </c>
    </row>
    <row r="20" spans="1:14" ht="12.75">
      <c r="A20" s="4">
        <v>434</v>
      </c>
      <c r="B20" s="5" t="s">
        <v>57</v>
      </c>
      <c r="C20" s="20">
        <v>973.62</v>
      </c>
      <c r="D20" s="31"/>
      <c r="E20" s="31"/>
      <c r="F20" s="31"/>
      <c r="G20" s="31">
        <v>574</v>
      </c>
      <c r="H20" s="31">
        <v>400</v>
      </c>
      <c r="I20" s="31">
        <v>70</v>
      </c>
      <c r="J20" s="31">
        <v>300</v>
      </c>
      <c r="K20" s="31">
        <v>270</v>
      </c>
      <c r="L20" s="31"/>
      <c r="M20" s="31">
        <v>230</v>
      </c>
      <c r="N20" s="31">
        <v>104</v>
      </c>
    </row>
    <row r="21" spans="1:14" ht="12.75">
      <c r="A21" s="4">
        <v>436</v>
      </c>
      <c r="B21" s="5" t="s">
        <v>58</v>
      </c>
      <c r="C21" s="20">
        <v>1138.68</v>
      </c>
      <c r="D21" s="31"/>
      <c r="E21" s="31"/>
      <c r="F21" s="31"/>
      <c r="G21" s="31">
        <v>1139</v>
      </c>
      <c r="H21" s="31"/>
      <c r="I21" s="31"/>
      <c r="J21" s="31"/>
      <c r="K21" s="31"/>
      <c r="L21" s="31"/>
      <c r="M21" s="31"/>
      <c r="N21" s="31">
        <v>1139</v>
      </c>
    </row>
    <row r="22" spans="1:14" ht="12.75">
      <c r="A22" s="4">
        <v>437</v>
      </c>
      <c r="B22" s="5" t="s">
        <v>59</v>
      </c>
      <c r="C22" s="20">
        <v>3613.99</v>
      </c>
      <c r="D22" s="31"/>
      <c r="E22" s="31">
        <v>1460</v>
      </c>
      <c r="F22" s="31">
        <v>1300</v>
      </c>
      <c r="G22" s="31">
        <v>855</v>
      </c>
      <c r="H22" s="31"/>
      <c r="I22" s="31"/>
      <c r="J22" s="31">
        <v>80</v>
      </c>
      <c r="K22" s="31">
        <v>900</v>
      </c>
      <c r="L22" s="31">
        <v>950</v>
      </c>
      <c r="M22" s="31">
        <v>476</v>
      </c>
      <c r="N22" s="31">
        <v>1209</v>
      </c>
    </row>
    <row r="23" spans="1:14" ht="12.75">
      <c r="A23" s="4">
        <v>438</v>
      </c>
      <c r="B23" s="5" t="s">
        <v>60</v>
      </c>
      <c r="C23" s="20">
        <v>1598.31</v>
      </c>
      <c r="D23" s="31"/>
      <c r="E23" s="31">
        <v>153</v>
      </c>
      <c r="F23" s="31"/>
      <c r="G23" s="31">
        <v>718</v>
      </c>
      <c r="H23" s="31">
        <v>727</v>
      </c>
      <c r="I23" s="31"/>
      <c r="J23" s="31">
        <v>411</v>
      </c>
      <c r="K23" s="31"/>
      <c r="L23" s="31"/>
      <c r="M23" s="31"/>
      <c r="N23" s="31">
        <v>1187</v>
      </c>
    </row>
    <row r="24" spans="1:14" ht="12.75">
      <c r="A24" s="4">
        <v>439</v>
      </c>
      <c r="B24" s="5" t="s">
        <v>61</v>
      </c>
      <c r="C24" s="20">
        <v>1113.85</v>
      </c>
      <c r="D24" s="31">
        <v>600</v>
      </c>
      <c r="E24" s="31">
        <v>500</v>
      </c>
      <c r="F24" s="31"/>
      <c r="G24" s="31"/>
      <c r="H24" s="31"/>
      <c r="I24" s="31"/>
      <c r="J24" s="31"/>
      <c r="K24" s="31">
        <v>235</v>
      </c>
      <c r="L24" s="31">
        <v>160</v>
      </c>
      <c r="M24" s="31">
        <v>30</v>
      </c>
      <c r="N24" s="31">
        <v>75</v>
      </c>
    </row>
    <row r="25" spans="1:14" ht="12.75">
      <c r="A25" s="4">
        <v>441</v>
      </c>
      <c r="B25" s="5" t="s">
        <v>62</v>
      </c>
      <c r="C25" s="20">
        <v>1384.94</v>
      </c>
      <c r="D25" s="31"/>
      <c r="E25" s="31">
        <v>785</v>
      </c>
      <c r="F25" s="31"/>
      <c r="G25" s="31">
        <v>600</v>
      </c>
      <c r="H25" s="31"/>
      <c r="I25" s="31"/>
      <c r="J25" s="31">
        <v>785</v>
      </c>
      <c r="K25" s="31"/>
      <c r="L25" s="31">
        <v>300</v>
      </c>
      <c r="M25" s="31">
        <v>300</v>
      </c>
      <c r="N25" s="31"/>
    </row>
    <row r="26" spans="4:14" ht="12.75" hidden="1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4:14" ht="12.75" hidden="1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4:14" ht="12.75" hidden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4:14" ht="12.75" hidden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4:14" ht="12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4:14" ht="12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 hidden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ht="12.75" hidden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ht="12.75" hidden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ht="12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ht="12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ht="12.75" hidden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ht="12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ht="12.75" hidden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ht="12.75" hidden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ht="12.75" hidden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ht="12.75" hidden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ht="12.75" hidden="1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ht="12.75" hidden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ht="12.75" hidden="1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ht="12.75" hidden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thickBot="1">
      <c r="A48" s="54" t="s">
        <v>475</v>
      </c>
      <c r="B48" s="54"/>
      <c r="C48" s="23">
        <f>SUM(C4:C47)</f>
        <v>127192.84999999999</v>
      </c>
      <c r="D48" s="23">
        <f aca="true" t="shared" si="0" ref="D48:N48">SUM(D4:D47)</f>
        <v>2842</v>
      </c>
      <c r="E48" s="23">
        <f>SUM(E4:E47)</f>
        <v>60597</v>
      </c>
      <c r="F48" s="23">
        <f t="shared" si="0"/>
        <v>23648</v>
      </c>
      <c r="G48" s="23">
        <f t="shared" si="0"/>
        <v>38797</v>
      </c>
      <c r="H48" s="23">
        <f t="shared" si="0"/>
        <v>1717</v>
      </c>
      <c r="I48" s="23">
        <f t="shared" si="0"/>
        <v>4722</v>
      </c>
      <c r="J48" s="23">
        <f t="shared" si="0"/>
        <v>51588</v>
      </c>
      <c r="K48" s="23">
        <f t="shared" si="0"/>
        <v>15757</v>
      </c>
      <c r="L48" s="23">
        <f t="shared" si="0"/>
        <v>21900</v>
      </c>
      <c r="M48" s="23">
        <f t="shared" si="0"/>
        <v>8954</v>
      </c>
      <c r="N48" s="23">
        <f t="shared" si="0"/>
        <v>21838</v>
      </c>
    </row>
    <row r="50" spans="1:5" ht="12.75">
      <c r="A50" s="19" t="s">
        <v>476</v>
      </c>
      <c r="B50" s="19"/>
      <c r="D50" s="21"/>
      <c r="E50" s="59">
        <f>(SUM(D48:H48)/C48)*100</f>
        <v>100.3208906789965</v>
      </c>
    </row>
  </sheetData>
  <sheetProtection/>
  <mergeCells count="2">
    <mergeCell ref="D1:H1"/>
    <mergeCell ref="I1:N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 Vaboen</dc:creator>
  <cp:keywords/>
  <dc:description/>
  <cp:lastModifiedBy>Roger Holmsen</cp:lastModifiedBy>
  <cp:lastPrinted>2009-06-22T08:12:34Z</cp:lastPrinted>
  <dcterms:created xsi:type="dcterms:W3CDTF">2009-05-19T09:27:31Z</dcterms:created>
  <dcterms:modified xsi:type="dcterms:W3CDTF">2009-06-22T08:15:13Z</dcterms:modified>
  <cp:category/>
  <cp:version/>
  <cp:contentType/>
  <cp:contentStatus/>
</cp:coreProperties>
</file>