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465" windowHeight="8985" tabRatio="905" activeTab="1"/>
  </bookViews>
  <sheets>
    <sheet name="grunnskolen" sheetId="1" r:id="rId1"/>
    <sheet name="tegnspråk grskolen" sheetId="2" r:id="rId2"/>
    <sheet name="studiespesialiserende" sheetId="3" r:id="rId3"/>
    <sheet name="idrettsfag" sheetId="4" r:id="rId4"/>
    <sheet name="musikk" sheetId="5" r:id="rId5"/>
    <sheet name="yrkesfag" sheetId="6" r:id="rId6"/>
  </sheets>
  <definedNames/>
  <calcPr fullCalcOnLoad="1"/>
</workbook>
</file>

<file path=xl/sharedStrings.xml><?xml version="1.0" encoding="utf-8"?>
<sst xmlns="http://schemas.openxmlformats.org/spreadsheetml/2006/main" count="381" uniqueCount="223">
  <si>
    <r>
      <t xml:space="preserve">Skolens og elevens valg </t>
    </r>
    <r>
      <rPr>
        <b/>
        <sz val="6"/>
        <color indexed="12"/>
        <rFont val="Arial"/>
        <family val="2"/>
      </rPr>
      <t>8</t>
    </r>
  </si>
  <si>
    <t>GJELDENDE ORDNING *</t>
  </si>
  <si>
    <t xml:space="preserve">FORSLAG NY ORDNING </t>
  </si>
  <si>
    <t>Fellesfag</t>
  </si>
  <si>
    <t>GK</t>
  </si>
  <si>
    <t>VKI</t>
  </si>
  <si>
    <t>VKII</t>
  </si>
  <si>
    <t>Totalt</t>
  </si>
  <si>
    <t>VG1</t>
  </si>
  <si>
    <t>VG2</t>
  </si>
  <si>
    <t>VG3</t>
  </si>
  <si>
    <t>årstimer</t>
  </si>
  <si>
    <t>uketimer</t>
  </si>
  <si>
    <t>Religion og etikk</t>
  </si>
  <si>
    <r>
      <t xml:space="preserve">Matematikk </t>
    </r>
    <r>
      <rPr>
        <b/>
        <sz val="6"/>
        <color indexed="10"/>
        <rFont val="Arial"/>
        <family val="2"/>
      </rPr>
      <t>1</t>
    </r>
  </si>
  <si>
    <r>
      <t xml:space="preserve">Naturfag </t>
    </r>
  </si>
  <si>
    <t>Engelsk</t>
  </si>
  <si>
    <t>187</t>
  </si>
  <si>
    <t>5</t>
  </si>
  <si>
    <t>Kroppsøving</t>
  </si>
  <si>
    <t>Sum fellesfag</t>
  </si>
  <si>
    <t>Totalt omfang</t>
  </si>
  <si>
    <t xml:space="preserve">GJELDENDE ORDNING </t>
  </si>
  <si>
    <t>FORSLAG NY ORDNING</t>
  </si>
  <si>
    <t xml:space="preserve">GJELDENDE </t>
  </si>
  <si>
    <t xml:space="preserve">FORSLAG NY </t>
  </si>
  <si>
    <t>ORDNING</t>
  </si>
  <si>
    <t xml:space="preserve">VKI </t>
  </si>
  <si>
    <t xml:space="preserve">Totalt </t>
  </si>
  <si>
    <r>
      <t xml:space="preserve">Matematikk </t>
    </r>
    <r>
      <rPr>
        <b/>
        <sz val="6"/>
        <color indexed="10"/>
        <rFont val="Arial"/>
        <family val="2"/>
      </rPr>
      <t>2</t>
    </r>
  </si>
  <si>
    <t>Naturfag</t>
  </si>
  <si>
    <t xml:space="preserve">Norsk </t>
  </si>
  <si>
    <r>
      <t xml:space="preserve">Geografi  </t>
    </r>
    <r>
      <rPr>
        <b/>
        <sz val="6"/>
        <color indexed="10"/>
        <rFont val="Arial"/>
        <family val="2"/>
      </rPr>
      <t>4</t>
    </r>
  </si>
  <si>
    <t>være 43 uketimer.</t>
  </si>
  <si>
    <t xml:space="preserve">2. fremmedspråk </t>
  </si>
  <si>
    <t>Fag</t>
  </si>
  <si>
    <t>266   (1,75)</t>
  </si>
  <si>
    <t>266   (2,33)</t>
  </si>
  <si>
    <t>532  (2,00)</t>
  </si>
  <si>
    <t>247  (2,17)</t>
  </si>
  <si>
    <t xml:space="preserve">     779   (2,05) </t>
  </si>
  <si>
    <t>1140   (7,50)</t>
  </si>
  <si>
    <t>589   (5,17)</t>
  </si>
  <si>
    <t>1729   6,50)</t>
  </si>
  <si>
    <t>532  (4,67)</t>
  </si>
  <si>
    <t>608   (4,00)</t>
  </si>
  <si>
    <t>437   (3,83)</t>
  </si>
  <si>
    <t>1045  (3,93)</t>
  </si>
  <si>
    <t>418  (3,67)</t>
  </si>
  <si>
    <t xml:space="preserve">1463   (3,85) </t>
  </si>
  <si>
    <t>152   (1,00)</t>
  </si>
  <si>
    <t>247   (2,17)</t>
  </si>
  <si>
    <t>399  (1,50)</t>
  </si>
  <si>
    <t>342  (3,00)</t>
  </si>
  <si>
    <t>741   (1,95)</t>
  </si>
  <si>
    <t>95   (0,63)</t>
  </si>
  <si>
    <t>361  (1,36)</t>
  </si>
  <si>
    <t>703   (1,85)</t>
  </si>
  <si>
    <t>190   (1,25)</t>
  </si>
  <si>
    <t>285   (2,50)</t>
  </si>
  <si>
    <t>475   1,79)</t>
  </si>
  <si>
    <t>380  (3,33)</t>
  </si>
  <si>
    <t>855   (2,25)</t>
  </si>
  <si>
    <t>228   (1,50)</t>
  </si>
  <si>
    <t>494  (1,86)</t>
  </si>
  <si>
    <t>304  (2,67)</t>
  </si>
  <si>
    <t>798   (2,10)</t>
  </si>
  <si>
    <t>380   (3,33)</t>
  </si>
  <si>
    <t>608  (2,29)</t>
  </si>
  <si>
    <t>228  (2,00)</t>
  </si>
  <si>
    <t>836   (2,20)</t>
  </si>
  <si>
    <t>Musikk</t>
  </si>
  <si>
    <t>228   (2,00)</t>
  </si>
  <si>
    <t>380  (1,43)</t>
  </si>
  <si>
    <t>114  (1,00)</t>
  </si>
  <si>
    <t>494   (1,30)</t>
  </si>
  <si>
    <t>38   (0,25)</t>
  </si>
  <si>
    <t>114   (1,00)</t>
  </si>
  <si>
    <t>152  (0,57)</t>
  </si>
  <si>
    <t xml:space="preserve">266   (0,70) </t>
  </si>
  <si>
    <t>304   (0,80)</t>
  </si>
  <si>
    <t>247   (1,63)</t>
  </si>
  <si>
    <t>247  (0,93)</t>
  </si>
  <si>
    <t>247   (0,65)</t>
  </si>
  <si>
    <t>95 (0,83)</t>
  </si>
  <si>
    <t xml:space="preserve"> 95   (0,25)</t>
  </si>
  <si>
    <t>SUM</t>
  </si>
  <si>
    <t>3344    (22)</t>
  </si>
  <si>
    <t>3078     (27)</t>
  </si>
  <si>
    <t>6422 (24,14)</t>
  </si>
  <si>
    <t>3420    (30)</t>
  </si>
  <si>
    <t>9 842   (25,9)</t>
  </si>
  <si>
    <t>152  (1,00)</t>
  </si>
  <si>
    <t>266   (1,00)</t>
  </si>
  <si>
    <t>152 (1,33)</t>
  </si>
  <si>
    <t>418   (1,10)</t>
  </si>
  <si>
    <t>Sum gr.sk.</t>
  </si>
  <si>
    <t>779  (2,05)</t>
  </si>
  <si>
    <t>1729  (6,50)</t>
  </si>
  <si>
    <t>2261  (5,95)</t>
  </si>
  <si>
    <t>1083  (4,07)</t>
  </si>
  <si>
    <t>1501  (3,95)</t>
  </si>
  <si>
    <t>437  (1,64)</t>
  </si>
  <si>
    <t>741  (1,95)</t>
  </si>
  <si>
    <t>304  (0,80)</t>
  </si>
  <si>
    <t>513  (1,93)</t>
  </si>
  <si>
    <t>855  (2,25)</t>
  </si>
  <si>
    <t>836  (2,20)</t>
  </si>
  <si>
    <t>494  (1,30)</t>
  </si>
  <si>
    <t>266  (0,70)</t>
  </si>
  <si>
    <t>6574 (24,71)</t>
  </si>
  <si>
    <t>9994 (26,30)</t>
  </si>
  <si>
    <t>Gjennomsnittlig uketimetall per årstrinn står i parentes</t>
  </si>
  <si>
    <t>Sum barnetr.</t>
  </si>
  <si>
    <t>GJELDENDE ORDNING 2004-05</t>
  </si>
  <si>
    <t>FORSLAG NY ORDNING 2006-07</t>
  </si>
  <si>
    <t>Grunnskolen</t>
  </si>
  <si>
    <t xml:space="preserve"> </t>
  </si>
  <si>
    <r>
      <t>Engelsk</t>
    </r>
    <r>
      <rPr>
        <b/>
        <sz val="6"/>
        <color indexed="10"/>
        <rFont val="Arial"/>
        <family val="2"/>
      </rPr>
      <t xml:space="preserve"> 2</t>
    </r>
  </si>
  <si>
    <t>2261   (5,95)</t>
  </si>
  <si>
    <t>3420 (30)</t>
  </si>
  <si>
    <r>
      <t xml:space="preserve">2.fremmedspråk </t>
    </r>
    <r>
      <rPr>
        <b/>
        <sz val="6"/>
        <color indexed="10"/>
        <rFont val="Arial"/>
        <family val="2"/>
      </rPr>
      <t>5</t>
    </r>
  </si>
  <si>
    <r>
      <t xml:space="preserve">Tilvalgsfag </t>
    </r>
    <r>
      <rPr>
        <b/>
        <sz val="6"/>
        <color indexed="12"/>
        <rFont val="Arial"/>
        <family val="2"/>
      </rPr>
      <t>5</t>
    </r>
  </si>
  <si>
    <t xml:space="preserve">Sum gr.sk. </t>
  </si>
  <si>
    <r>
      <t xml:space="preserve">Norsk </t>
    </r>
    <r>
      <rPr>
        <b/>
        <sz val="6"/>
        <rFont val="Arial"/>
        <family val="2"/>
      </rPr>
      <t>1</t>
    </r>
  </si>
  <si>
    <t xml:space="preserve">Klasse- og elevrådsarbeid </t>
  </si>
  <si>
    <r>
      <t>Samfunnsfag</t>
    </r>
    <r>
      <rPr>
        <b/>
        <i/>
        <sz val="10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3</t>
    </r>
  </si>
  <si>
    <r>
      <t xml:space="preserve">Økonomi og info.behandling </t>
    </r>
    <r>
      <rPr>
        <b/>
        <sz val="6"/>
        <color indexed="12"/>
        <rFont val="Arial"/>
        <family val="2"/>
      </rPr>
      <t>4</t>
    </r>
  </si>
  <si>
    <r>
      <t xml:space="preserve">Norsk </t>
    </r>
    <r>
      <rPr>
        <b/>
        <sz val="6"/>
        <color indexed="10"/>
        <rFont val="Arial"/>
        <family val="2"/>
      </rPr>
      <t>1</t>
    </r>
  </si>
  <si>
    <r>
      <t xml:space="preserve">2. fremmedspråk </t>
    </r>
    <r>
      <rPr>
        <b/>
        <sz val="6"/>
        <color indexed="10"/>
        <rFont val="Arial"/>
        <family val="2"/>
      </rPr>
      <t>3</t>
    </r>
  </si>
  <si>
    <r>
      <t>Samfunnsfag</t>
    </r>
    <r>
      <rPr>
        <b/>
        <i/>
        <sz val="10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4</t>
    </r>
  </si>
  <si>
    <r>
      <t xml:space="preserve">Bedriftsøkonomi </t>
    </r>
    <r>
      <rPr>
        <b/>
        <sz val="6"/>
        <color indexed="12"/>
        <rFont val="Arial"/>
        <family val="2"/>
      </rPr>
      <t>5</t>
    </r>
  </si>
  <si>
    <r>
      <t xml:space="preserve">Geografi </t>
    </r>
    <r>
      <rPr>
        <b/>
        <sz val="6"/>
        <color indexed="10"/>
        <rFont val="Arial"/>
        <family val="2"/>
      </rPr>
      <t>6</t>
    </r>
  </si>
  <si>
    <t>2. fremmedspråk</t>
  </si>
  <si>
    <r>
      <t xml:space="preserve">Samfunnsfag </t>
    </r>
    <r>
      <rPr>
        <b/>
        <sz val="6"/>
        <color indexed="10"/>
        <rFont val="Arial"/>
        <family val="2"/>
      </rPr>
      <t>4</t>
    </r>
  </si>
  <si>
    <r>
      <t xml:space="preserve">Historie  </t>
    </r>
    <r>
      <rPr>
        <b/>
        <sz val="6"/>
        <color indexed="10"/>
        <rFont val="Arial"/>
        <family val="2"/>
      </rPr>
      <t>7</t>
    </r>
  </si>
  <si>
    <r>
      <t xml:space="preserve">Nyere historie  </t>
    </r>
    <r>
      <rPr>
        <b/>
        <sz val="6"/>
        <color indexed="12"/>
        <rFont val="Arial"/>
        <family val="2"/>
      </rPr>
      <t>7</t>
    </r>
  </si>
  <si>
    <r>
      <t>Eldre historie</t>
    </r>
    <r>
      <rPr>
        <b/>
        <sz val="6"/>
        <color indexed="12"/>
        <rFont val="Arial"/>
        <family val="2"/>
      </rPr>
      <t xml:space="preserve">  7</t>
    </r>
  </si>
  <si>
    <t>1. - 4. trinn</t>
  </si>
  <si>
    <t>5. - 7. trinn</t>
  </si>
  <si>
    <t>8. - 10. trinn</t>
  </si>
  <si>
    <t>1. - 7. trinn</t>
  </si>
  <si>
    <t>636 (2,39)</t>
  </si>
  <si>
    <t>637 (2,39)</t>
  </si>
  <si>
    <t>209 (1,83)</t>
  </si>
  <si>
    <t>200 (1,75)</t>
  </si>
  <si>
    <t>180 (0,47)</t>
  </si>
  <si>
    <t>941 (2,48)</t>
  </si>
  <si>
    <t>570 (2,14)</t>
  </si>
  <si>
    <t>180 (1,58)</t>
  </si>
  <si>
    <r>
      <t xml:space="preserve">Nyere historie  </t>
    </r>
    <r>
      <rPr>
        <b/>
        <sz val="6"/>
        <color indexed="12"/>
        <rFont val="Arial"/>
        <family val="2"/>
      </rPr>
      <t>5</t>
    </r>
  </si>
  <si>
    <r>
      <t xml:space="preserve">Historie  </t>
    </r>
    <r>
      <rPr>
        <b/>
        <sz val="6"/>
        <color indexed="10"/>
        <rFont val="Arial"/>
        <family val="2"/>
      </rPr>
      <t>5</t>
    </r>
  </si>
  <si>
    <r>
      <t xml:space="preserve">Historie </t>
    </r>
    <r>
      <rPr>
        <b/>
        <sz val="6"/>
        <color indexed="10"/>
        <rFont val="Arial"/>
        <family val="2"/>
      </rPr>
      <t>5</t>
    </r>
  </si>
  <si>
    <r>
      <t xml:space="preserve">Kroppsøving </t>
    </r>
    <r>
      <rPr>
        <b/>
        <sz val="6"/>
        <color indexed="12"/>
        <rFont val="Arial"/>
        <family val="2"/>
      </rPr>
      <t>6</t>
    </r>
  </si>
  <si>
    <r>
      <t xml:space="preserve">Nyere historie </t>
    </r>
    <r>
      <rPr>
        <b/>
        <sz val="6"/>
        <color indexed="12"/>
        <rFont val="Arial"/>
        <family val="2"/>
      </rPr>
      <t>5</t>
    </r>
  </si>
  <si>
    <r>
      <t>Tid til valg i gjeldende ordning/forslag felles programfag/valgfrie programfag</t>
    </r>
    <r>
      <rPr>
        <b/>
        <sz val="6"/>
        <color indexed="20"/>
        <rFont val="Arial"/>
        <family val="2"/>
      </rPr>
      <t xml:space="preserve"> 8, 9, 10</t>
    </r>
  </si>
  <si>
    <r>
      <t xml:space="preserve">Totalt omfang </t>
    </r>
    <r>
      <rPr>
        <sz val="6"/>
        <rFont val="Arial"/>
        <family val="2"/>
      </rPr>
      <t>10</t>
    </r>
  </si>
  <si>
    <r>
      <t xml:space="preserve">10 Programområde for </t>
    </r>
    <r>
      <rPr>
        <b/>
        <sz val="9"/>
        <rFont val="Arial"/>
        <family val="2"/>
      </rPr>
      <t>formgivingsfag</t>
    </r>
    <r>
      <rPr>
        <sz val="9"/>
        <rFont val="Arial"/>
        <family val="2"/>
      </rPr>
      <t xml:space="preserve"> skal ha totalt 1309 årstimer. Timer til valg av programfag økes med 5 uketimer på hvert årstrinn i dette programområdet.</t>
    </r>
  </si>
  <si>
    <t>1   I norsk forskyves 1 uketime fra VG2 til VG3. Det totale timetallet opprettholdes uendret</t>
  </si>
  <si>
    <t>2   Matematikk er er utvidet med 3 uketimer i VG2.</t>
  </si>
  <si>
    <t xml:space="preserve">3   I forslag til ny ordning for fremmedspråk foreslås samme timetall for alle, uavhengig av om eleven fortsetter med fremmedspråket fra grunnskolen eller begynner på et nytt fremmedspråk i videregående opplæring. Dette er dagens ordning i ØA-retningen, ID og MD. </t>
  </si>
  <si>
    <t>4   Samfunnslære endrer navn til samfunnsfag og utvides med 1 uketime. Økonomi fra faget økonimi og informasjonsbehandling skal inngå i det nye samfunnsfaget.</t>
  </si>
  <si>
    <t>5   Bedriftsøkonomi utgår som fellesfag og inngår i stedet som programfag i programområde for samfunnsfag og økonomi. I dagens ordning er bedriftsøkonomi bare fellesfag i ØA-retningen.</t>
  </si>
  <si>
    <t>6   I dagens ordning er geografi bare fellesfag i AF-retningen</t>
  </si>
  <si>
    <t>7   Det opprettes et nytt historiefag med totalt 6 uketimer over to år. Eldre og nyere historie utgår.</t>
  </si>
  <si>
    <t xml:space="preserve">8   I dagens ordning er det for AF-retningen inkludert krav om obligatorisk 3 uketimer studieretningsfag i språk. Kravet om studieretningsfag i språk er ikke foreslått  videreført. </t>
  </si>
  <si>
    <t>9   Felles programfag/valgfrie programfag skal ha et omfang på minimum 10 og maksimum 20 uketimer, inndelt i enheter på 5 uketimer.</t>
  </si>
  <si>
    <r>
      <t xml:space="preserve">Omfang av studieretningsfag i gjeldende ordning/forslag felles programfag/valgfrie programfag </t>
    </r>
    <r>
      <rPr>
        <b/>
        <sz val="6"/>
        <color indexed="20"/>
        <rFont val="Arial"/>
        <family val="2"/>
      </rPr>
      <t>6, 7</t>
    </r>
  </si>
  <si>
    <t>7   Felles programfag/valgfrie programfag skal ha et omfang på minimum 10 og maksimum 20 uketimer, inndelt i enheter på 5 uketimer.</t>
  </si>
  <si>
    <t>1   I norsk forskyves 1 uketime fra VG2 til VG3. Det totale timetallet opprettholdes uendret.</t>
  </si>
  <si>
    <t>2   Matematikk er utvidet med 3 uketimer i VG2.</t>
  </si>
  <si>
    <t>4   Geografi er nytt fellesfag. I dagens ordning er geografi fellesfag bare i AF-retningen.</t>
  </si>
  <si>
    <t>5   Det opprettes et nytt historiefag med totalt 6 uketimer over to år. Nyere historie utgår.</t>
  </si>
  <si>
    <t>6   I gjeldende ordning har elevene 59 uketimer over 3 år til fordypning og valg, mens i fremtidig ordning foreslås 51 årstimer. Totalt omfang iht St.melding 30 skulle være 43 uketimer.</t>
  </si>
  <si>
    <t>2   Matematikk fordeles med 5 uketimer i VG1 og 3 uketimer i VG2. Matematikk har i dag 5 uketimer i VG2 i MD.</t>
  </si>
  <si>
    <t>3   Samfunnslære endrer navn til samfunnsfag og utvides med 1 uketime. Økonomi fra faget økonomi og informasjonsbehandling skal inngå i det nye samfunnsfaget.</t>
  </si>
  <si>
    <t>4   Samfunnslære endrer navn til samfunnsfag og utvides med 1 uketime. Økonomi fra faget økonomi og informasjonsbehandling skal inngå i det nye samfunnsfaget.</t>
  </si>
  <si>
    <t>1   Økt omfang i matematikk på påbyggingskurset pga økt krav til generell studiekompetanse.</t>
  </si>
  <si>
    <t>2   Engelsk øker med 1 uketime i VG1 til 3 uketimer og får totalt  5 uketimer, tilsvarende generell studiekompetanse.</t>
  </si>
  <si>
    <t>3   2. fremmedspråk er nytt fag på påbyggingskurset pga økt krav til generell studiekompetanse.</t>
  </si>
  <si>
    <t>5   Det opprettes et nytt historiefag med totalt 4 uketimer over to år. Nyere historie utgår.</t>
  </si>
  <si>
    <t>6   Kroppsøving og programfag til valg utgår på påbyggingskurset for å opprettholde rammen på 30 uketimer/1122 årstimer</t>
  </si>
  <si>
    <r>
      <t xml:space="preserve">Programfag </t>
    </r>
    <r>
      <rPr>
        <b/>
        <sz val="6"/>
        <color indexed="10"/>
        <rFont val="Arial"/>
        <family val="2"/>
      </rPr>
      <t>7</t>
    </r>
  </si>
  <si>
    <r>
      <t xml:space="preserve">Naturfag </t>
    </r>
    <r>
      <rPr>
        <b/>
        <sz val="6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, </t>
    </r>
    <r>
      <rPr>
        <b/>
        <sz val="6"/>
        <color indexed="10"/>
        <rFont val="Arial"/>
        <family val="2"/>
      </rPr>
      <t>2, 3</t>
    </r>
  </si>
  <si>
    <t>Blått tall: reduksjon</t>
  </si>
  <si>
    <t>Rødt tall: styrking</t>
  </si>
  <si>
    <t xml:space="preserve">Utdanningsprogram for idrettsfag i videregående opplæring </t>
  </si>
  <si>
    <t>Studiespesialiserende utdanningsprogram i videregående opplæring</t>
  </si>
  <si>
    <t>Utdanningsprogram for musikk, dans, drama i videregående opplæring</t>
  </si>
  <si>
    <t>Utdanningsprogram for yrkesfag i videregående opplæring, VG1 og VG2</t>
  </si>
  <si>
    <t xml:space="preserve">Påbygging til </t>
  </si>
  <si>
    <t>generell studiekompetanse</t>
  </si>
  <si>
    <r>
      <t xml:space="preserve">KRL </t>
    </r>
    <r>
      <rPr>
        <b/>
        <sz val="6"/>
        <rFont val="Arial"/>
        <family val="2"/>
      </rPr>
      <t>2</t>
    </r>
  </si>
  <si>
    <r>
      <t>Engelsk</t>
    </r>
    <r>
      <rPr>
        <b/>
        <sz val="6"/>
        <color indexed="10"/>
        <rFont val="Arial"/>
        <family val="2"/>
      </rPr>
      <t xml:space="preserve"> 4</t>
    </r>
  </si>
  <si>
    <t xml:space="preserve">Heimkunnskap </t>
  </si>
  <si>
    <t>2  KRL, kunst og håndverk, naturfag og samfunnsfag er redusert på ungdomstrinnet og tilsvarende styrket på barnetrinnet.</t>
  </si>
  <si>
    <t>4  Engelsk er redusert med 38 timer på ungdomstrinnet og styrket med 76 timer på barnetrinnet.</t>
  </si>
  <si>
    <t>3  Naturfag er brukt som betegnelse fordi det er et gjennomgående fag i hele grunnopplæringen.</t>
  </si>
  <si>
    <r>
      <t xml:space="preserve">Kunst og håndverk </t>
    </r>
    <r>
      <rPr>
        <sz val="6"/>
        <rFont val="Arial"/>
        <family val="2"/>
      </rPr>
      <t>2</t>
    </r>
  </si>
  <si>
    <r>
      <t xml:space="preserve">Samfunnsfag </t>
    </r>
    <r>
      <rPr>
        <sz val="6"/>
        <rFont val="Arial"/>
        <family val="2"/>
      </rPr>
      <t>1, 2</t>
    </r>
  </si>
  <si>
    <t>6  Frie aktiviteter på småskoletrinnet går ut. Timene brukes til å styrke kroppsøving, KRL, engelsk og kunst og håndverk på barnetrinnet.</t>
  </si>
  <si>
    <t>5  Tilvalgsfag går ut og erstattes med 2.fremmedspråk på ungdomstrinnet.</t>
  </si>
  <si>
    <t>7  Minstetimetall til programfag på ungdomstrinnet er fastsatt nasjonalt.</t>
  </si>
  <si>
    <t>8  Skolens og elevenes valg går ut på både barne- og ungdomstrinnet.</t>
  </si>
  <si>
    <r>
      <t xml:space="preserve">Kroppsøving </t>
    </r>
    <r>
      <rPr>
        <b/>
        <sz val="6"/>
        <color indexed="10"/>
        <rFont val="Arial"/>
        <family val="2"/>
      </rPr>
      <t>6</t>
    </r>
  </si>
  <si>
    <r>
      <t xml:space="preserve">Frie aktiviteter </t>
    </r>
    <r>
      <rPr>
        <b/>
        <sz val="6"/>
        <color indexed="12"/>
        <rFont val="Arial"/>
        <family val="2"/>
      </rPr>
      <t>6</t>
    </r>
  </si>
  <si>
    <t>1  Fastsatt timetallsøkning (Rundskriv F-07-04) for småskoletrinnet skoleåret 2004-05 er lagt inn med 190 timer fordelt på 114 timer norsk og 76 timer matematikk. Innst.S. nr. 268 (2003-2004), jf St.meld. nr. 30 Kultur for læring, går inn for ytterligere timetallsøkning med 152 timer fra skoleåret 2005-06. Denne er lagt inn i tabellen med forslag om 38 timer på hvert av fagene matematikk, engelsk, naturfag og samfunnsfag.</t>
  </si>
  <si>
    <t>6   Kroppsøving inngår i programfagene</t>
  </si>
  <si>
    <t>Tegnspråk</t>
  </si>
  <si>
    <t>Norsk</t>
  </si>
  <si>
    <t>Til fordeling</t>
  </si>
  <si>
    <t>Sum</t>
  </si>
  <si>
    <r>
      <t xml:space="preserve">Omfang av studieretningsfag i gjeldende ordning/forslag felles programfag/valgfrie programfag </t>
    </r>
    <r>
      <rPr>
        <b/>
        <sz val="6"/>
        <color indexed="20"/>
        <rFont val="Arial"/>
        <family val="2"/>
      </rPr>
      <t>7, 8</t>
    </r>
  </si>
  <si>
    <t>8   Felles programfag/valgfrie programfag skal ha et omfang på minimum 10 og maksimum 20 uketimer, inndelt i enheter på 5 uketimer.</t>
  </si>
  <si>
    <t xml:space="preserve">7   I gjeldende ordning har elevene 53 uketimer over 3 år til fordypning og valg, mens i fremtidig ordning foreslås 51 årstimer. Totalt omfang iht St.melding 30 skulle </t>
  </si>
  <si>
    <t>Gj.sn/uke</t>
  </si>
  <si>
    <t>Grunnskolen - fag- og timefordeling tegnspråk</t>
  </si>
  <si>
    <t xml:space="preserve">               FORSLAG NY ORDNING 2006-07</t>
  </si>
  <si>
    <r>
      <t xml:space="preserve">Omfang felles programfag/prosjekt til fordypning </t>
    </r>
    <r>
      <rPr>
        <b/>
        <sz val="6"/>
        <color indexed="20"/>
        <rFont val="Arial"/>
        <family val="2"/>
      </rPr>
      <t>7</t>
    </r>
  </si>
  <si>
    <t>Norsk og tegnspråk, uendret</t>
  </si>
  <si>
    <t>Norsk og tegnspråk, 15 % reduksjon</t>
  </si>
  <si>
    <t>7   I Vg1 kan inntil 20 % av det samlede uketimetallet (ca 7 uketimer) og i Vg2 inntil 30 prosent (ca 10 uketimer) brukes til prosjekt til fordypning</t>
  </si>
  <si>
    <t>5   Det opprettes et nytt historiefag med totalt 6 uketimer over to år. Faget nyere historie utgår.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</si>
</sst>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6"/>
      <name val="Arial"/>
      <family val="0"/>
    </font>
    <font>
      <b/>
      <sz val="6"/>
      <color indexed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6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9" fontId="0" fillId="0" borderId="0" xfId="17" applyFont="1" applyBorder="1" applyAlignment="1">
      <alignment horizontal="center"/>
    </xf>
    <xf numFmtId="9" fontId="2" fillId="0" borderId="0" xfId="17" applyFont="1" applyAlignment="1">
      <alignment horizontal="left"/>
    </xf>
    <xf numFmtId="9" fontId="0" fillId="0" borderId="0" xfId="17" applyFont="1" applyAlignment="1">
      <alignment horizontal="center"/>
    </xf>
    <xf numFmtId="9" fontId="1" fillId="0" borderId="0" xfId="17" applyFont="1" applyBorder="1" applyAlignment="1">
      <alignment horizontal="right"/>
    </xf>
    <xf numFmtId="9" fontId="0" fillId="0" borderId="12" xfId="17" applyFont="1" applyBorder="1" applyAlignment="1">
      <alignment horizontal="center" vertical="center"/>
    </xf>
    <xf numFmtId="9" fontId="0" fillId="0" borderId="2" xfId="17" applyFont="1" applyBorder="1" applyAlignment="1">
      <alignment horizontal="center" vertical="center"/>
    </xf>
    <xf numFmtId="9" fontId="2" fillId="0" borderId="2" xfId="17" applyFont="1" applyBorder="1" applyAlignment="1">
      <alignment horizontal="center" vertical="center"/>
    </xf>
    <xf numFmtId="9" fontId="0" fillId="0" borderId="11" xfId="17" applyFont="1" applyBorder="1" applyAlignment="1">
      <alignment horizontal="center" vertical="center"/>
    </xf>
    <xf numFmtId="9" fontId="2" fillId="0" borderId="12" xfId="17" applyFont="1" applyBorder="1" applyAlignment="1">
      <alignment horizontal="left" vertical="center"/>
    </xf>
    <xf numFmtId="9" fontId="2" fillId="0" borderId="9" xfId="17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/>
    </xf>
    <xf numFmtId="9" fontId="2" fillId="0" borderId="8" xfId="17" applyFont="1" applyBorder="1" applyAlignment="1">
      <alignment horizontal="center" vertical="center"/>
    </xf>
    <xf numFmtId="9" fontId="0" fillId="0" borderId="9" xfId="17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 wrapText="1"/>
    </xf>
    <xf numFmtId="9" fontId="0" fillId="0" borderId="8" xfId="17" applyFont="1" applyBorder="1" applyAlignment="1">
      <alignment horizontal="center" vertical="center"/>
    </xf>
    <xf numFmtId="9" fontId="3" fillId="0" borderId="9" xfId="17" applyFont="1" applyBorder="1" applyAlignment="1">
      <alignment horizontal="center" vertical="center"/>
    </xf>
    <xf numFmtId="9" fontId="11" fillId="0" borderId="7" xfId="17" applyFont="1" applyBorder="1" applyAlignment="1">
      <alignment horizontal="center" vertical="center"/>
    </xf>
    <xf numFmtId="9" fontId="3" fillId="0" borderId="8" xfId="17" applyFont="1" applyBorder="1" applyAlignment="1">
      <alignment horizontal="center" vertical="center"/>
    </xf>
    <xf numFmtId="9" fontId="3" fillId="0" borderId="7" xfId="17" applyFont="1" applyBorder="1" applyAlignment="1">
      <alignment horizontal="center" vertical="center"/>
    </xf>
    <xf numFmtId="9" fontId="11" fillId="0" borderId="9" xfId="17" applyFont="1" applyBorder="1" applyAlignment="1">
      <alignment horizontal="center" vertical="center"/>
    </xf>
    <xf numFmtId="9" fontId="11" fillId="0" borderId="7" xfId="17" applyFont="1" applyBorder="1" applyAlignment="1">
      <alignment horizontal="center" vertical="center" wrapText="1"/>
    </xf>
    <xf numFmtId="9" fontId="11" fillId="0" borderId="8" xfId="17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 wrapText="1"/>
    </xf>
    <xf numFmtId="9" fontId="3" fillId="0" borderId="31" xfId="17" applyFont="1" applyBorder="1" applyAlignment="1">
      <alignment horizontal="center" vertical="center"/>
    </xf>
    <xf numFmtId="9" fontId="2" fillId="0" borderId="32" xfId="17" applyFont="1" applyBorder="1" applyAlignment="1">
      <alignment horizontal="center" vertical="center"/>
    </xf>
    <xf numFmtId="9" fontId="3" fillId="0" borderId="33" xfId="17" applyFont="1" applyBorder="1" applyAlignment="1">
      <alignment horizontal="center" vertical="center"/>
    </xf>
    <xf numFmtId="9" fontId="11" fillId="0" borderId="31" xfId="17" applyFont="1" applyBorder="1" applyAlignment="1">
      <alignment horizontal="center" vertical="center"/>
    </xf>
    <xf numFmtId="9" fontId="11" fillId="0" borderId="32" xfId="17" applyFont="1" applyBorder="1" applyAlignment="1">
      <alignment horizontal="center" vertical="center"/>
    </xf>
    <xf numFmtId="9" fontId="11" fillId="0" borderId="32" xfId="17" applyFont="1" applyBorder="1" applyAlignment="1">
      <alignment horizontal="center" vertical="center" wrapText="1"/>
    </xf>
    <xf numFmtId="9" fontId="11" fillId="0" borderId="33" xfId="17" applyFont="1" applyBorder="1" applyAlignment="1">
      <alignment horizontal="center" vertical="center"/>
    </xf>
    <xf numFmtId="9" fontId="0" fillId="0" borderId="0" xfId="17" applyFont="1" applyBorder="1" applyAlignment="1">
      <alignment horizontal="center" vertical="center"/>
    </xf>
    <xf numFmtId="9" fontId="11" fillId="0" borderId="0" xfId="17" applyFont="1" applyBorder="1" applyAlignment="1">
      <alignment horizontal="center" vertical="center"/>
    </xf>
    <xf numFmtId="9" fontId="26" fillId="0" borderId="0" xfId="17" applyFont="1" applyAlignment="1">
      <alignment/>
    </xf>
    <xf numFmtId="9" fontId="27" fillId="0" borderId="0" xfId="17" applyFont="1" applyAlignment="1">
      <alignment/>
    </xf>
    <xf numFmtId="9" fontId="0" fillId="0" borderId="0" xfId="17" applyFont="1" applyBorder="1" applyAlignment="1">
      <alignment/>
    </xf>
    <xf numFmtId="0" fontId="21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10" xfId="17" applyFont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9" fontId="2" fillId="0" borderId="7" xfId="17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0" fillId="0" borderId="1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35" sqref="G35"/>
    </sheetView>
  </sheetViews>
  <sheetFormatPr defaultColWidth="11.421875" defaultRowHeight="12.75"/>
  <cols>
    <col min="1" max="1" width="25.7109375" style="93" customWidth="1"/>
    <col min="2" max="6" width="13.7109375" style="133" customWidth="1"/>
    <col min="7" max="9" width="13.7109375" style="135" customWidth="1"/>
    <col min="10" max="16384" width="11.421875" style="93" customWidth="1"/>
  </cols>
  <sheetData>
    <row r="1" spans="1:9" ht="18.75" thickBot="1">
      <c r="A1" s="169" t="s">
        <v>116</v>
      </c>
      <c r="G1" s="134"/>
      <c r="I1" s="136"/>
    </row>
    <row r="2" spans="1:10" s="112" customFormat="1" ht="21.75" customHeight="1">
      <c r="A2" s="110"/>
      <c r="B2" s="137"/>
      <c r="C2" s="138"/>
      <c r="D2" s="139" t="s">
        <v>114</v>
      </c>
      <c r="E2" s="138"/>
      <c r="F2" s="140"/>
      <c r="G2" s="141"/>
      <c r="H2" s="139" t="s">
        <v>115</v>
      </c>
      <c r="I2" s="140"/>
      <c r="J2" s="111"/>
    </row>
    <row r="3" spans="1:10" s="112" customFormat="1" ht="15" customHeight="1">
      <c r="A3" s="113" t="s">
        <v>35</v>
      </c>
      <c r="B3" s="142" t="s">
        <v>138</v>
      </c>
      <c r="C3" s="143" t="s">
        <v>139</v>
      </c>
      <c r="D3" s="143" t="s">
        <v>113</v>
      </c>
      <c r="E3" s="143" t="s">
        <v>140</v>
      </c>
      <c r="F3" s="144" t="s">
        <v>123</v>
      </c>
      <c r="G3" s="142" t="s">
        <v>141</v>
      </c>
      <c r="H3" s="143" t="s">
        <v>140</v>
      </c>
      <c r="I3" s="144" t="s">
        <v>96</v>
      </c>
      <c r="J3" s="111"/>
    </row>
    <row r="4" spans="1:10" s="112" customFormat="1" ht="15" customHeight="1">
      <c r="A4" s="114" t="s">
        <v>192</v>
      </c>
      <c r="B4" s="145" t="s">
        <v>36</v>
      </c>
      <c r="C4" s="146" t="s">
        <v>37</v>
      </c>
      <c r="D4" s="147" t="s">
        <v>38</v>
      </c>
      <c r="E4" s="146" t="s">
        <v>39</v>
      </c>
      <c r="F4" s="148" t="s">
        <v>40</v>
      </c>
      <c r="G4" s="149" t="s">
        <v>148</v>
      </c>
      <c r="H4" s="150" t="s">
        <v>144</v>
      </c>
      <c r="I4" s="148" t="s">
        <v>97</v>
      </c>
      <c r="J4" s="111"/>
    </row>
    <row r="5" spans="1:10" s="112" customFormat="1" ht="15" customHeight="1">
      <c r="A5" s="114" t="s">
        <v>124</v>
      </c>
      <c r="B5" s="145" t="s">
        <v>41</v>
      </c>
      <c r="C5" s="146" t="s">
        <v>42</v>
      </c>
      <c r="D5" s="147" t="s">
        <v>43</v>
      </c>
      <c r="E5" s="146" t="s">
        <v>44</v>
      </c>
      <c r="F5" s="148" t="s">
        <v>119</v>
      </c>
      <c r="G5" s="145" t="s">
        <v>98</v>
      </c>
      <c r="H5" s="146" t="s">
        <v>44</v>
      </c>
      <c r="I5" s="148" t="s">
        <v>99</v>
      </c>
      <c r="J5" s="111"/>
    </row>
    <row r="6" spans="1:10" s="112" customFormat="1" ht="15" customHeight="1">
      <c r="A6" s="115" t="s">
        <v>14</v>
      </c>
      <c r="B6" s="145" t="s">
        <v>45</v>
      </c>
      <c r="C6" s="146" t="s">
        <v>46</v>
      </c>
      <c r="D6" s="147" t="s">
        <v>47</v>
      </c>
      <c r="E6" s="146" t="s">
        <v>48</v>
      </c>
      <c r="F6" s="148" t="s">
        <v>49</v>
      </c>
      <c r="G6" s="149" t="s">
        <v>100</v>
      </c>
      <c r="H6" s="146" t="s">
        <v>48</v>
      </c>
      <c r="I6" s="151" t="s">
        <v>101</v>
      </c>
      <c r="J6" s="111"/>
    </row>
    <row r="7" spans="1:10" s="112" customFormat="1" ht="15" customHeight="1">
      <c r="A7" s="115" t="s">
        <v>183</v>
      </c>
      <c r="B7" s="145" t="s">
        <v>50</v>
      </c>
      <c r="C7" s="146" t="s">
        <v>51</v>
      </c>
      <c r="D7" s="147" t="s">
        <v>52</v>
      </c>
      <c r="E7" s="146" t="s">
        <v>53</v>
      </c>
      <c r="F7" s="148" t="s">
        <v>54</v>
      </c>
      <c r="G7" s="149" t="s">
        <v>102</v>
      </c>
      <c r="H7" s="150" t="s">
        <v>65</v>
      </c>
      <c r="I7" s="148" t="s">
        <v>103</v>
      </c>
      <c r="J7" s="111"/>
    </row>
    <row r="8" spans="1:10" s="112" customFormat="1" ht="15" customHeight="1">
      <c r="A8" s="115" t="s">
        <v>193</v>
      </c>
      <c r="B8" s="145" t="s">
        <v>55</v>
      </c>
      <c r="C8" s="146" t="s">
        <v>37</v>
      </c>
      <c r="D8" s="147" t="s">
        <v>56</v>
      </c>
      <c r="E8" s="146" t="s">
        <v>53</v>
      </c>
      <c r="F8" s="148" t="s">
        <v>57</v>
      </c>
      <c r="G8" s="149" t="s">
        <v>102</v>
      </c>
      <c r="H8" s="150" t="s">
        <v>65</v>
      </c>
      <c r="I8" s="151" t="s">
        <v>103</v>
      </c>
      <c r="J8" s="111"/>
    </row>
    <row r="9" spans="1:10" s="112" customFormat="1" ht="15" customHeight="1">
      <c r="A9" s="115" t="s">
        <v>121</v>
      </c>
      <c r="B9" s="145"/>
      <c r="C9" s="146"/>
      <c r="D9" s="146"/>
      <c r="E9" s="146"/>
      <c r="F9" s="148"/>
      <c r="G9" s="142"/>
      <c r="H9" s="152" t="s">
        <v>65</v>
      </c>
      <c r="I9" s="151" t="s">
        <v>104</v>
      </c>
      <c r="J9" s="111"/>
    </row>
    <row r="10" spans="1:10" s="112" customFormat="1" ht="15" customHeight="1">
      <c r="A10" s="114" t="s">
        <v>199</v>
      </c>
      <c r="B10" s="145" t="s">
        <v>58</v>
      </c>
      <c r="C10" s="146" t="s">
        <v>59</v>
      </c>
      <c r="D10" s="147" t="s">
        <v>60</v>
      </c>
      <c r="E10" s="146" t="s">
        <v>61</v>
      </c>
      <c r="F10" s="148" t="s">
        <v>62</v>
      </c>
      <c r="G10" s="149" t="s">
        <v>105</v>
      </c>
      <c r="H10" s="150" t="s">
        <v>53</v>
      </c>
      <c r="I10" s="148" t="s">
        <v>106</v>
      </c>
      <c r="J10" s="111"/>
    </row>
    <row r="11" spans="1:10" s="112" customFormat="1" ht="15" customHeight="1">
      <c r="A11" s="114" t="s">
        <v>198</v>
      </c>
      <c r="B11" s="145" t="s">
        <v>63</v>
      </c>
      <c r="C11" s="146" t="s">
        <v>67</v>
      </c>
      <c r="D11" s="147" t="s">
        <v>68</v>
      </c>
      <c r="E11" s="146" t="s">
        <v>69</v>
      </c>
      <c r="F11" s="148" t="s">
        <v>70</v>
      </c>
      <c r="G11" s="149" t="s">
        <v>142</v>
      </c>
      <c r="H11" s="150" t="s">
        <v>145</v>
      </c>
      <c r="I11" s="148" t="s">
        <v>107</v>
      </c>
      <c r="J11" s="111"/>
    </row>
    <row r="12" spans="1:10" s="112" customFormat="1" ht="15" customHeight="1">
      <c r="A12" s="114" t="s">
        <v>71</v>
      </c>
      <c r="B12" s="145" t="s">
        <v>50</v>
      </c>
      <c r="C12" s="146" t="s">
        <v>72</v>
      </c>
      <c r="D12" s="147" t="s">
        <v>73</v>
      </c>
      <c r="E12" s="146" t="s">
        <v>74</v>
      </c>
      <c r="F12" s="148" t="s">
        <v>75</v>
      </c>
      <c r="G12" s="145" t="s">
        <v>73</v>
      </c>
      <c r="H12" s="146" t="s">
        <v>74</v>
      </c>
      <c r="I12" s="148" t="s">
        <v>108</v>
      </c>
      <c r="J12" s="111"/>
    </row>
    <row r="13" spans="1:10" s="112" customFormat="1" ht="15" customHeight="1">
      <c r="A13" s="114" t="s">
        <v>194</v>
      </c>
      <c r="B13" s="145" t="s">
        <v>76</v>
      </c>
      <c r="C13" s="146" t="s">
        <v>77</v>
      </c>
      <c r="D13" s="147" t="s">
        <v>78</v>
      </c>
      <c r="E13" s="146" t="s">
        <v>74</v>
      </c>
      <c r="F13" s="148" t="s">
        <v>79</v>
      </c>
      <c r="G13" s="145" t="s">
        <v>78</v>
      </c>
      <c r="H13" s="146" t="s">
        <v>74</v>
      </c>
      <c r="I13" s="148" t="s">
        <v>109</v>
      </c>
      <c r="J13" s="111"/>
    </row>
    <row r="14" spans="1:10" s="112" customFormat="1" ht="15" customHeight="1">
      <c r="A14" s="115" t="s">
        <v>204</v>
      </c>
      <c r="B14" s="145" t="s">
        <v>63</v>
      </c>
      <c r="C14" s="146" t="s">
        <v>37</v>
      </c>
      <c r="D14" s="147" t="s">
        <v>64</v>
      </c>
      <c r="E14" s="146" t="s">
        <v>65</v>
      </c>
      <c r="F14" s="148" t="s">
        <v>66</v>
      </c>
      <c r="G14" s="149" t="s">
        <v>143</v>
      </c>
      <c r="H14" s="146" t="s">
        <v>65</v>
      </c>
      <c r="I14" s="151" t="s">
        <v>147</v>
      </c>
      <c r="J14" s="111"/>
    </row>
    <row r="15" spans="1:10" s="112" customFormat="1" ht="15" customHeight="1">
      <c r="A15" s="116" t="s">
        <v>205</v>
      </c>
      <c r="B15" s="153" t="s">
        <v>81</v>
      </c>
      <c r="C15" s="150"/>
      <c r="D15" s="154" t="s">
        <v>82</v>
      </c>
      <c r="E15" s="150"/>
      <c r="F15" s="155" t="s">
        <v>83</v>
      </c>
      <c r="G15" s="145"/>
      <c r="H15" s="146"/>
      <c r="I15" s="148"/>
      <c r="J15" s="111"/>
    </row>
    <row r="16" spans="1:10" s="112" customFormat="1" ht="15" customHeight="1">
      <c r="A16" s="114" t="s">
        <v>125</v>
      </c>
      <c r="B16" s="145"/>
      <c r="C16" s="146"/>
      <c r="D16" s="147"/>
      <c r="E16" s="146" t="s">
        <v>84</v>
      </c>
      <c r="F16" s="148" t="s">
        <v>85</v>
      </c>
      <c r="G16" s="145"/>
      <c r="H16" s="146" t="s">
        <v>84</v>
      </c>
      <c r="I16" s="148" t="s">
        <v>85</v>
      </c>
      <c r="J16" s="111"/>
    </row>
    <row r="17" spans="1:10" s="112" customFormat="1" ht="15" customHeight="1">
      <c r="A17" s="116" t="s">
        <v>122</v>
      </c>
      <c r="B17" s="145"/>
      <c r="C17" s="146"/>
      <c r="D17" s="147"/>
      <c r="E17" s="150" t="s">
        <v>65</v>
      </c>
      <c r="F17" s="155" t="s">
        <v>80</v>
      </c>
      <c r="G17" s="145"/>
      <c r="H17" s="146"/>
      <c r="I17" s="148"/>
      <c r="J17" s="111"/>
    </row>
    <row r="18" spans="1:10" s="112" customFormat="1" ht="15" customHeight="1">
      <c r="A18" s="115" t="s">
        <v>182</v>
      </c>
      <c r="B18" s="145"/>
      <c r="C18" s="146"/>
      <c r="D18" s="146"/>
      <c r="E18" s="146"/>
      <c r="F18" s="148"/>
      <c r="G18" s="145"/>
      <c r="H18" s="152" t="s">
        <v>149</v>
      </c>
      <c r="I18" s="151" t="s">
        <v>146</v>
      </c>
      <c r="J18" s="111"/>
    </row>
    <row r="19" spans="1:10" s="112" customFormat="1" ht="15" customHeight="1" thickBot="1">
      <c r="A19" s="115" t="s">
        <v>86</v>
      </c>
      <c r="B19" s="142" t="s">
        <v>87</v>
      </c>
      <c r="C19" s="143" t="s">
        <v>88</v>
      </c>
      <c r="D19" s="156" t="s">
        <v>89</v>
      </c>
      <c r="E19" s="143" t="s">
        <v>90</v>
      </c>
      <c r="F19" s="144" t="s">
        <v>91</v>
      </c>
      <c r="G19" s="157" t="s">
        <v>110</v>
      </c>
      <c r="H19" s="158" t="s">
        <v>120</v>
      </c>
      <c r="I19" s="159" t="s">
        <v>111</v>
      </c>
      <c r="J19" s="111"/>
    </row>
    <row r="20" spans="1:10" s="112" customFormat="1" ht="15" customHeight="1" thickBot="1">
      <c r="A20" s="117" t="s">
        <v>0</v>
      </c>
      <c r="B20" s="160" t="s">
        <v>92</v>
      </c>
      <c r="C20" s="161" t="s">
        <v>77</v>
      </c>
      <c r="D20" s="162" t="s">
        <v>93</v>
      </c>
      <c r="E20" s="161" t="s">
        <v>94</v>
      </c>
      <c r="F20" s="163" t="s">
        <v>95</v>
      </c>
      <c r="G20" s="164"/>
      <c r="H20" s="164"/>
      <c r="I20" s="164"/>
      <c r="J20" s="111"/>
    </row>
    <row r="21" spans="1:10" s="112" customFormat="1" ht="15" customHeight="1">
      <c r="A21" s="132" t="s">
        <v>112</v>
      </c>
      <c r="B21" s="165"/>
      <c r="C21" s="165"/>
      <c r="D21" s="166" t="s">
        <v>184</v>
      </c>
      <c r="E21" s="166"/>
      <c r="F21" s="167" t="s">
        <v>185</v>
      </c>
      <c r="G21" s="164"/>
      <c r="H21" s="164"/>
      <c r="I21" s="164"/>
      <c r="J21" s="111"/>
    </row>
    <row r="22" spans="2:10" ht="6" customHeight="1">
      <c r="B22" s="168"/>
      <c r="C22" s="168"/>
      <c r="E22" s="167"/>
      <c r="F22" s="168"/>
      <c r="G22" s="133"/>
      <c r="H22" s="133"/>
      <c r="I22" s="133"/>
      <c r="J22" s="92"/>
    </row>
    <row r="23" spans="1:10" ht="37.5" customHeight="1">
      <c r="A23" s="206" t="s">
        <v>206</v>
      </c>
      <c r="B23" s="206"/>
      <c r="C23" s="206"/>
      <c r="D23" s="206"/>
      <c r="E23" s="206"/>
      <c r="F23" s="206"/>
      <c r="G23" s="206"/>
      <c r="H23" s="206"/>
      <c r="I23" s="206"/>
      <c r="J23" s="92"/>
    </row>
    <row r="24" ht="6.75" customHeight="1"/>
    <row r="25" ht="14.25" customHeight="1">
      <c r="A25" s="93" t="s">
        <v>195</v>
      </c>
    </row>
    <row r="26" ht="6" customHeight="1"/>
    <row r="27" ht="12.75">
      <c r="A27" s="93" t="s">
        <v>197</v>
      </c>
    </row>
    <row r="28" ht="6" customHeight="1"/>
    <row r="29" ht="13.5" customHeight="1">
      <c r="A29" s="93" t="s">
        <v>196</v>
      </c>
    </row>
    <row r="30" ht="6" customHeight="1"/>
    <row r="31" ht="12.75">
      <c r="A31" s="93" t="s">
        <v>201</v>
      </c>
    </row>
    <row r="32" ht="5.25" customHeight="1"/>
    <row r="33" ht="12.75">
      <c r="A33" s="93" t="s">
        <v>200</v>
      </c>
    </row>
    <row r="34" ht="6" customHeight="1"/>
    <row r="35" ht="12.75">
      <c r="A35" s="93" t="s">
        <v>202</v>
      </c>
    </row>
    <row r="36" ht="5.25" customHeight="1"/>
    <row r="37" ht="12.75">
      <c r="A37" s="93" t="s">
        <v>203</v>
      </c>
    </row>
  </sheetData>
  <mergeCells count="1">
    <mergeCell ref="A23:I23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>&amp;L&amp;9Utdannings- og forskningsdepartementet - forslag til fag- og timefordeling som vedlegg til høringsbrev av 15.02.05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E19" sqref="E19"/>
    </sheetView>
  </sheetViews>
  <sheetFormatPr defaultColWidth="11.421875" defaultRowHeight="12.75"/>
  <cols>
    <col min="3" max="10" width="12.57421875" style="176" customWidth="1"/>
  </cols>
  <sheetData>
    <row r="2" spans="1:10" ht="15.75">
      <c r="A2" s="207" t="s">
        <v>216</v>
      </c>
      <c r="B2" s="207"/>
      <c r="C2" s="207"/>
      <c r="D2" s="207"/>
      <c r="E2" s="207"/>
      <c r="F2" s="207"/>
      <c r="J2" s="188"/>
    </row>
    <row r="3" ht="13.5" thickBot="1"/>
    <row r="4" spans="1:10" ht="15.75">
      <c r="A4" s="208"/>
      <c r="B4" s="209"/>
      <c r="C4" s="210" t="s">
        <v>114</v>
      </c>
      <c r="D4" s="210"/>
      <c r="E4" s="210"/>
      <c r="F4" s="210"/>
      <c r="G4" s="210"/>
      <c r="H4" s="210"/>
      <c r="I4" s="210"/>
      <c r="J4" s="211"/>
    </row>
    <row r="5" spans="1:10" ht="12.75">
      <c r="A5" s="212" t="s">
        <v>35</v>
      </c>
      <c r="B5" s="213"/>
      <c r="C5" s="193" t="s">
        <v>138</v>
      </c>
      <c r="D5" s="143" t="s">
        <v>139</v>
      </c>
      <c r="E5" s="143" t="s">
        <v>113</v>
      </c>
      <c r="F5" s="180" t="s">
        <v>215</v>
      </c>
      <c r="G5" s="143" t="s">
        <v>140</v>
      </c>
      <c r="H5" s="180" t="s">
        <v>215</v>
      </c>
      <c r="I5" s="143" t="s">
        <v>123</v>
      </c>
      <c r="J5" s="190" t="s">
        <v>215</v>
      </c>
    </row>
    <row r="6" spans="1:10" ht="12.75">
      <c r="A6" s="214" t="s">
        <v>208</v>
      </c>
      <c r="B6" s="215"/>
      <c r="C6" s="194">
        <v>849</v>
      </c>
      <c r="D6" s="183">
        <v>459</v>
      </c>
      <c r="E6" s="183">
        <f>C6+D6</f>
        <v>1308</v>
      </c>
      <c r="F6" s="189">
        <f>E6/38/7</f>
        <v>4.917293233082707</v>
      </c>
      <c r="G6" s="183">
        <v>342</v>
      </c>
      <c r="H6" s="183">
        <f>G6/38/3</f>
        <v>3</v>
      </c>
      <c r="I6" s="183">
        <f>E6+G6</f>
        <v>1650</v>
      </c>
      <c r="J6" s="184">
        <f>I6/380</f>
        <v>4.342105263157895</v>
      </c>
    </row>
    <row r="7" spans="1:10" ht="12.75">
      <c r="A7" s="214" t="s">
        <v>209</v>
      </c>
      <c r="B7" s="215"/>
      <c r="C7" s="194">
        <v>925</v>
      </c>
      <c r="D7" s="183">
        <v>459</v>
      </c>
      <c r="E7" s="183">
        <f>C7+D7</f>
        <v>1384</v>
      </c>
      <c r="F7" s="189">
        <f>E7/38/7</f>
        <v>5.203007518796992</v>
      </c>
      <c r="G7" s="183">
        <v>494</v>
      </c>
      <c r="H7" s="189">
        <f>G7/38/3</f>
        <v>4.333333333333333</v>
      </c>
      <c r="I7" s="183">
        <f>E7+G7</f>
        <v>1878</v>
      </c>
      <c r="J7" s="184">
        <f>I7/380</f>
        <v>4.942105263157894</v>
      </c>
    </row>
    <row r="8" spans="1:10" ht="12.75">
      <c r="A8" s="214" t="s">
        <v>210</v>
      </c>
      <c r="B8" s="215"/>
      <c r="C8" s="194">
        <v>310</v>
      </c>
      <c r="D8" s="183">
        <v>228</v>
      </c>
      <c r="E8" s="183">
        <f>C8+D8</f>
        <v>538</v>
      </c>
      <c r="F8" s="189">
        <f>E8/38/7</f>
        <v>2.0225563909774436</v>
      </c>
      <c r="G8" s="183">
        <v>228</v>
      </c>
      <c r="H8" s="183">
        <f>G8/38/3</f>
        <v>2</v>
      </c>
      <c r="I8" s="183">
        <f>E8+G8</f>
        <v>766</v>
      </c>
      <c r="J8" s="184">
        <f>I8/380</f>
        <v>2.0157894736842104</v>
      </c>
    </row>
    <row r="9" spans="1:10" ht="13.5" thickBot="1">
      <c r="A9" s="216" t="s">
        <v>211</v>
      </c>
      <c r="B9" s="217"/>
      <c r="C9" s="186">
        <f>SUM(C6:C8)</f>
        <v>2084</v>
      </c>
      <c r="D9" s="186">
        <f>SUM(D6:D8)</f>
        <v>1146</v>
      </c>
      <c r="E9" s="186">
        <f>C9+D9</f>
        <v>3230</v>
      </c>
      <c r="F9" s="191">
        <f>E9/38/7</f>
        <v>12.142857142857142</v>
      </c>
      <c r="G9" s="186">
        <f>SUM(G6:G8)</f>
        <v>1064</v>
      </c>
      <c r="H9" s="191">
        <f>G9/38/3</f>
        <v>9.333333333333334</v>
      </c>
      <c r="I9" s="186">
        <f>E9+G9</f>
        <v>4294</v>
      </c>
      <c r="J9" s="187">
        <f>I9/380</f>
        <v>11.3</v>
      </c>
    </row>
    <row r="10" spans="1:10" ht="15">
      <c r="A10" s="218"/>
      <c r="B10" s="218"/>
      <c r="C10" s="195"/>
      <c r="D10" s="177"/>
      <c r="E10" s="177"/>
      <c r="F10" s="177"/>
      <c r="G10" s="177"/>
      <c r="H10" s="177"/>
      <c r="I10" s="177"/>
      <c r="J10" s="177"/>
    </row>
    <row r="11" spans="1:10" ht="15.75" thickBot="1">
      <c r="A11" s="218"/>
      <c r="B11" s="218"/>
      <c r="C11" s="195"/>
      <c r="D11" s="177"/>
      <c r="E11" s="177"/>
      <c r="F11" s="177"/>
      <c r="G11" s="177"/>
      <c r="H11" s="177"/>
      <c r="I11" s="177"/>
      <c r="J11" s="177"/>
    </row>
    <row r="12" spans="1:10" ht="15.75">
      <c r="A12" s="219"/>
      <c r="B12" s="220"/>
      <c r="C12" s="196"/>
      <c r="D12" s="192"/>
      <c r="E12" s="221" t="s">
        <v>217</v>
      </c>
      <c r="F12" s="222"/>
      <c r="G12" s="222"/>
      <c r="H12" s="222"/>
      <c r="I12" s="222"/>
      <c r="J12" s="223"/>
    </row>
    <row r="13" spans="1:10" ht="15">
      <c r="A13" s="225"/>
      <c r="B13" s="226"/>
      <c r="C13" s="197"/>
      <c r="D13" s="179"/>
      <c r="E13" s="181" t="s">
        <v>113</v>
      </c>
      <c r="F13" s="180" t="s">
        <v>215</v>
      </c>
      <c r="G13" s="143" t="s">
        <v>140</v>
      </c>
      <c r="H13" s="180" t="s">
        <v>215</v>
      </c>
      <c r="I13" s="143" t="s">
        <v>123</v>
      </c>
      <c r="J13" s="190" t="s">
        <v>215</v>
      </c>
    </row>
    <row r="14" spans="1:10" ht="15">
      <c r="A14" s="203" t="s">
        <v>220</v>
      </c>
      <c r="B14" s="204"/>
      <c r="C14" s="205"/>
      <c r="D14" s="182"/>
      <c r="E14" s="200">
        <f>3230*0.85</f>
        <v>2745.5</v>
      </c>
      <c r="F14" s="199">
        <f>E14/38/7</f>
        <v>10.321428571428571</v>
      </c>
      <c r="G14" s="200">
        <f>1064*0.85</f>
        <v>904.4</v>
      </c>
      <c r="H14" s="199">
        <f>G14/38/3</f>
        <v>7.933333333333334</v>
      </c>
      <c r="I14" s="200">
        <f>E14+G14</f>
        <v>3649.9</v>
      </c>
      <c r="J14" s="201">
        <f>I14/380</f>
        <v>9.605</v>
      </c>
    </row>
    <row r="15" spans="1:10" ht="15">
      <c r="A15" s="227" t="s">
        <v>219</v>
      </c>
      <c r="B15" s="228"/>
      <c r="C15" s="202"/>
      <c r="D15" s="178"/>
      <c r="E15" s="183">
        <v>3230</v>
      </c>
      <c r="F15" s="189">
        <f>E15/38/7</f>
        <v>12.142857142857142</v>
      </c>
      <c r="G15" s="183">
        <v>1064</v>
      </c>
      <c r="H15" s="189">
        <f>G15/38/3</f>
        <v>9.333333333333334</v>
      </c>
      <c r="I15" s="183">
        <f>E15+G15</f>
        <v>4294</v>
      </c>
      <c r="J15" s="185">
        <f>I15/380</f>
        <v>11.3</v>
      </c>
    </row>
    <row r="17" spans="1:2" ht="12.75">
      <c r="A17" s="224"/>
      <c r="B17" s="224"/>
    </row>
    <row r="18" spans="1:2" ht="12.75">
      <c r="A18" s="224"/>
      <c r="B18" s="224"/>
    </row>
  </sheetData>
  <mergeCells count="17">
    <mergeCell ref="A17:B17"/>
    <mergeCell ref="A18:B18"/>
    <mergeCell ref="A13:B13"/>
    <mergeCell ref="A15:C15"/>
    <mergeCell ref="A14:C14"/>
    <mergeCell ref="A10:B10"/>
    <mergeCell ref="A11:B11"/>
    <mergeCell ref="A12:B12"/>
    <mergeCell ref="E12:J12"/>
    <mergeCell ref="A6:B6"/>
    <mergeCell ref="A7:B7"/>
    <mergeCell ref="A8:B8"/>
    <mergeCell ref="A9:B9"/>
    <mergeCell ref="A2:F2"/>
    <mergeCell ref="A4:B4"/>
    <mergeCell ref="C4:J4"/>
    <mergeCell ref="A5:B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&amp;L&amp;9Utdannings- og forskningsdepartementet - forslag til fag- og timefordeling som vedlegg til høringsbrev av 15.02.05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P1" sqref="P1"/>
    </sheetView>
  </sheetViews>
  <sheetFormatPr defaultColWidth="11.421875" defaultRowHeight="12.75"/>
  <cols>
    <col min="1" max="1" width="35.8515625" style="33" customWidth="1"/>
    <col min="2" max="9" width="6.28125" style="33" customWidth="1"/>
    <col min="10" max="17" width="6.2812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7" ht="16.5" thickBot="1">
      <c r="A1" s="1" t="s">
        <v>187</v>
      </c>
      <c r="B1" s="1"/>
      <c r="C1" s="1"/>
      <c r="D1" s="1"/>
      <c r="E1" s="1"/>
      <c r="F1" s="1"/>
      <c r="G1" s="1"/>
      <c r="H1" s="1"/>
      <c r="I1" s="1"/>
      <c r="P1" s="49"/>
      <c r="Q1" s="4"/>
    </row>
    <row r="2" spans="1:21" s="11" customFormat="1" ht="15.75">
      <c r="A2" s="5"/>
      <c r="B2" s="97"/>
      <c r="C2" s="86"/>
      <c r="D2" s="85" t="s">
        <v>1</v>
      </c>
      <c r="E2" s="87"/>
      <c r="F2" s="88"/>
      <c r="G2" s="88"/>
      <c r="H2" s="88"/>
      <c r="I2" s="89"/>
      <c r="J2" s="97"/>
      <c r="K2" s="86"/>
      <c r="L2" s="85" t="s">
        <v>2</v>
      </c>
      <c r="M2" s="87"/>
      <c r="N2" s="88"/>
      <c r="O2" s="88"/>
      <c r="P2" s="88"/>
      <c r="Q2" s="89"/>
      <c r="R2" s="8"/>
      <c r="S2" s="9"/>
      <c r="T2" s="10"/>
      <c r="U2" s="10"/>
    </row>
    <row r="3" spans="1:21" ht="12.75">
      <c r="A3" s="12" t="s">
        <v>3</v>
      </c>
      <c r="B3" s="15" t="s">
        <v>4</v>
      </c>
      <c r="C3" s="13"/>
      <c r="D3" s="3" t="s">
        <v>5</v>
      </c>
      <c r="E3" s="13"/>
      <c r="F3" s="3" t="s">
        <v>6</v>
      </c>
      <c r="G3" s="13"/>
      <c r="H3" s="3" t="s">
        <v>7</v>
      </c>
      <c r="I3" s="14"/>
      <c r="J3" s="15" t="s">
        <v>8</v>
      </c>
      <c r="K3" s="13"/>
      <c r="L3" s="3" t="s">
        <v>9</v>
      </c>
      <c r="M3" s="13"/>
      <c r="N3" s="3" t="s">
        <v>10</v>
      </c>
      <c r="O3" s="13"/>
      <c r="P3" s="3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N5" s="20">
        <v>112</v>
      </c>
      <c r="O5" s="20">
        <v>3</v>
      </c>
      <c r="P5" s="20">
        <f aca="true" t="shared" si="0" ref="P5:Q11">J5+L5+N5</f>
        <v>112</v>
      </c>
      <c r="Q5" s="21">
        <f t="shared" si="0"/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1" ref="H6:I18">B6+D6+F6</f>
        <v>524</v>
      </c>
      <c r="I6" s="21">
        <f t="shared" si="1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 t="shared" si="0"/>
        <v>524</v>
      </c>
      <c r="Q6" s="21">
        <f t="shared" si="0"/>
        <v>14</v>
      </c>
    </row>
    <row r="7" spans="1:17" ht="12.75">
      <c r="A7" s="52" t="s">
        <v>29</v>
      </c>
      <c r="B7" s="22">
        <v>187</v>
      </c>
      <c r="C7" s="20">
        <v>5</v>
      </c>
      <c r="D7" s="20"/>
      <c r="E7" s="20"/>
      <c r="F7" s="20"/>
      <c r="G7" s="20"/>
      <c r="H7" s="20">
        <f t="shared" si="1"/>
        <v>187</v>
      </c>
      <c r="I7" s="21">
        <f t="shared" si="1"/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t="shared" si="0"/>
        <v>299</v>
      </c>
      <c r="Q7" s="25">
        <f t="shared" si="0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1"/>
        <v>187</v>
      </c>
      <c r="I8" s="21">
        <f t="shared" si="1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0"/>
        <v>187</v>
      </c>
      <c r="Q8" s="21">
        <f t="shared" si="0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1"/>
        <v>187</v>
      </c>
      <c r="I9" s="21">
        <f t="shared" si="1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0"/>
        <v>187</v>
      </c>
      <c r="Q9" s="21">
        <f t="shared" si="0"/>
        <v>5</v>
      </c>
    </row>
    <row r="10" spans="1:17" ht="12.75">
      <c r="A10" s="52" t="s">
        <v>129</v>
      </c>
      <c r="B10" s="22">
        <v>150</v>
      </c>
      <c r="C10" s="20">
        <v>4</v>
      </c>
      <c r="D10" s="20">
        <v>150</v>
      </c>
      <c r="E10" s="20">
        <v>4</v>
      </c>
      <c r="F10" s="20">
        <v>150</v>
      </c>
      <c r="G10" s="20"/>
      <c r="H10" s="20">
        <f t="shared" si="1"/>
        <v>450</v>
      </c>
      <c r="I10" s="21">
        <f t="shared" si="1"/>
        <v>8</v>
      </c>
      <c r="J10" s="23">
        <v>150</v>
      </c>
      <c r="K10" s="24">
        <v>4</v>
      </c>
      <c r="L10" s="24">
        <v>150</v>
      </c>
      <c r="M10" s="24">
        <v>4</v>
      </c>
      <c r="N10" s="24"/>
      <c r="O10" s="24"/>
      <c r="P10" s="24">
        <f t="shared" si="0"/>
        <v>300</v>
      </c>
      <c r="Q10" s="25">
        <f t="shared" si="0"/>
        <v>8</v>
      </c>
    </row>
    <row r="11" spans="1:17" ht="12.75">
      <c r="A11" s="52" t="s">
        <v>130</v>
      </c>
      <c r="B11" s="22"/>
      <c r="C11" s="20"/>
      <c r="D11" s="20">
        <v>75</v>
      </c>
      <c r="E11" s="20">
        <v>2</v>
      </c>
      <c r="F11" s="20"/>
      <c r="G11" s="20"/>
      <c r="H11" s="20">
        <f t="shared" si="1"/>
        <v>75</v>
      </c>
      <c r="I11" s="21">
        <f t="shared" si="1"/>
        <v>2</v>
      </c>
      <c r="J11" s="123"/>
      <c r="K11" s="20"/>
      <c r="L11" s="24">
        <v>112</v>
      </c>
      <c r="M11" s="24">
        <v>3</v>
      </c>
      <c r="N11" s="29"/>
      <c r="O11" s="20"/>
      <c r="P11" s="37">
        <f t="shared" si="0"/>
        <v>112</v>
      </c>
      <c r="Q11" s="38">
        <f t="shared" si="0"/>
        <v>3</v>
      </c>
    </row>
    <row r="12" spans="1:17" ht="12.75">
      <c r="A12" s="80" t="s">
        <v>127</v>
      </c>
      <c r="B12" s="118">
        <v>187</v>
      </c>
      <c r="C12" s="39">
        <v>5</v>
      </c>
      <c r="D12" s="39"/>
      <c r="E12" s="39"/>
      <c r="F12" s="39"/>
      <c r="G12" s="39"/>
      <c r="H12" s="39">
        <f t="shared" si="1"/>
        <v>187</v>
      </c>
      <c r="I12" s="40">
        <f t="shared" si="1"/>
        <v>5</v>
      </c>
      <c r="J12" s="22"/>
      <c r="K12" s="20"/>
      <c r="L12" s="20"/>
      <c r="M12" s="20"/>
      <c r="N12" s="20"/>
      <c r="O12" s="20"/>
      <c r="P12" s="20"/>
      <c r="Q12" s="21"/>
    </row>
    <row r="13" spans="1:17" ht="12.75">
      <c r="A13" s="80" t="s">
        <v>131</v>
      </c>
      <c r="B13" s="122"/>
      <c r="C13" s="26"/>
      <c r="D13" s="26" t="s">
        <v>17</v>
      </c>
      <c r="E13" s="26" t="s">
        <v>18</v>
      </c>
      <c r="F13" s="26"/>
      <c r="G13" s="26"/>
      <c r="H13" s="26"/>
      <c r="I13" s="27"/>
      <c r="J13" s="22"/>
      <c r="K13" s="20"/>
      <c r="L13" s="20"/>
      <c r="M13" s="20"/>
      <c r="N13" s="20"/>
      <c r="O13" s="20"/>
      <c r="P13" s="20"/>
      <c r="Q13" s="21"/>
    </row>
    <row r="14" spans="1:17" ht="12.75">
      <c r="A14" s="52" t="s">
        <v>132</v>
      </c>
      <c r="B14" s="22"/>
      <c r="C14" s="20"/>
      <c r="D14" s="20">
        <v>75</v>
      </c>
      <c r="E14" s="20">
        <v>2</v>
      </c>
      <c r="F14" s="20"/>
      <c r="G14" s="20"/>
      <c r="H14" s="20">
        <f t="shared" si="1"/>
        <v>75</v>
      </c>
      <c r="I14" s="21">
        <f t="shared" si="1"/>
        <v>2</v>
      </c>
      <c r="J14" s="22"/>
      <c r="K14" s="20"/>
      <c r="L14" s="24">
        <v>75</v>
      </c>
      <c r="M14" s="24">
        <v>2</v>
      </c>
      <c r="N14" s="28"/>
      <c r="O14" s="4"/>
      <c r="P14" s="24">
        <f aca="true" t="shared" si="2" ref="P14:Q19">J14+L14+N14</f>
        <v>75</v>
      </c>
      <c r="Q14" s="25">
        <f t="shared" si="2"/>
        <v>2</v>
      </c>
    </row>
    <row r="15" spans="1:17" ht="12.75">
      <c r="A15" s="52" t="s">
        <v>135</v>
      </c>
      <c r="B15" s="22"/>
      <c r="C15" s="20"/>
      <c r="D15" s="20"/>
      <c r="E15" s="20"/>
      <c r="F15" s="20"/>
      <c r="G15" s="20"/>
      <c r="H15" s="20"/>
      <c r="I15" s="21"/>
      <c r="J15" s="22"/>
      <c r="K15" s="20"/>
      <c r="L15" s="24">
        <v>75</v>
      </c>
      <c r="M15" s="24">
        <v>2</v>
      </c>
      <c r="N15" s="24">
        <v>150</v>
      </c>
      <c r="O15" s="24">
        <v>4</v>
      </c>
      <c r="P15" s="24">
        <f t="shared" si="2"/>
        <v>225</v>
      </c>
      <c r="Q15" s="25">
        <f t="shared" si="2"/>
        <v>6</v>
      </c>
    </row>
    <row r="16" spans="1:17" ht="12.75">
      <c r="A16" s="80" t="s">
        <v>137</v>
      </c>
      <c r="B16" s="22"/>
      <c r="C16" s="20"/>
      <c r="D16" s="39">
        <v>112</v>
      </c>
      <c r="E16" s="39">
        <v>3</v>
      </c>
      <c r="F16" s="41"/>
      <c r="G16" s="41"/>
      <c r="H16" s="39">
        <f>B16+D16+F16</f>
        <v>112</v>
      </c>
      <c r="I16" s="40">
        <f>C16+E16+G16</f>
        <v>3</v>
      </c>
      <c r="J16" s="22"/>
      <c r="K16" s="20"/>
      <c r="L16" s="24"/>
      <c r="M16" s="24"/>
      <c r="N16" s="28"/>
      <c r="O16" s="28"/>
      <c r="P16" s="37"/>
      <c r="Q16" s="38"/>
    </row>
    <row r="17" spans="1:17" ht="12.75">
      <c r="A17" s="80" t="s">
        <v>136</v>
      </c>
      <c r="B17" s="22"/>
      <c r="C17" s="20"/>
      <c r="D17" s="39"/>
      <c r="E17" s="39"/>
      <c r="F17" s="39">
        <v>150</v>
      </c>
      <c r="G17" s="39">
        <v>4</v>
      </c>
      <c r="H17" s="39">
        <f>B17+D17+F17</f>
        <v>150</v>
      </c>
      <c r="I17" s="40">
        <f>C17+E17+G17</f>
        <v>4</v>
      </c>
      <c r="J17" s="22"/>
      <c r="K17" s="20"/>
      <c r="L17" s="20"/>
      <c r="M17" s="20"/>
      <c r="N17" s="20"/>
      <c r="O17" s="20"/>
      <c r="P17" s="37"/>
      <c r="Q17" s="38"/>
    </row>
    <row r="18" spans="1:17" ht="12.75">
      <c r="A18" s="51" t="s">
        <v>19</v>
      </c>
      <c r="B18" s="22">
        <v>75</v>
      </c>
      <c r="C18" s="20">
        <v>2</v>
      </c>
      <c r="D18" s="20">
        <v>75</v>
      </c>
      <c r="E18" s="20">
        <v>2</v>
      </c>
      <c r="F18" s="20">
        <v>75</v>
      </c>
      <c r="G18" s="20">
        <v>2</v>
      </c>
      <c r="H18" s="20">
        <f t="shared" si="1"/>
        <v>225</v>
      </c>
      <c r="I18" s="21">
        <f t="shared" si="1"/>
        <v>6</v>
      </c>
      <c r="J18" s="22">
        <v>75</v>
      </c>
      <c r="K18" s="20">
        <v>2</v>
      </c>
      <c r="L18" s="20">
        <v>75</v>
      </c>
      <c r="M18" s="20">
        <v>2</v>
      </c>
      <c r="N18" s="20">
        <v>75</v>
      </c>
      <c r="O18" s="20">
        <v>2</v>
      </c>
      <c r="P18" s="20">
        <f t="shared" si="2"/>
        <v>225</v>
      </c>
      <c r="Q18" s="21">
        <f t="shared" si="2"/>
        <v>6</v>
      </c>
    </row>
    <row r="19" spans="1:21" ht="12.75">
      <c r="A19" s="54" t="s">
        <v>20</v>
      </c>
      <c r="B19" s="31">
        <v>1122</v>
      </c>
      <c r="C19" s="29">
        <f aca="true" t="shared" si="3" ref="C19:I19">SUM(C5:C18)</f>
        <v>30</v>
      </c>
      <c r="D19" s="29">
        <f t="shared" si="3"/>
        <v>674</v>
      </c>
      <c r="E19" s="29">
        <f t="shared" si="3"/>
        <v>18</v>
      </c>
      <c r="F19" s="29">
        <f t="shared" si="3"/>
        <v>674</v>
      </c>
      <c r="G19" s="29">
        <f t="shared" si="3"/>
        <v>14</v>
      </c>
      <c r="H19" s="29">
        <f t="shared" si="3"/>
        <v>2471</v>
      </c>
      <c r="I19" s="30">
        <f t="shared" si="3"/>
        <v>62</v>
      </c>
      <c r="J19" s="31">
        <f>SUM(J6:J18)</f>
        <v>936</v>
      </c>
      <c r="K19" s="29">
        <f>SUM(K5:K18)</f>
        <v>25</v>
      </c>
      <c r="L19" s="29">
        <f>SUM(L5:L18)</f>
        <v>749</v>
      </c>
      <c r="M19" s="29">
        <f>SUM(M5:M18)</f>
        <v>20</v>
      </c>
      <c r="N19" s="29">
        <f>SUM(N5:N18)</f>
        <v>561</v>
      </c>
      <c r="O19" s="29">
        <f>SUM(O5:O18)</f>
        <v>15</v>
      </c>
      <c r="P19" s="29">
        <f t="shared" si="2"/>
        <v>2246</v>
      </c>
      <c r="Q19" s="30">
        <f t="shared" si="2"/>
        <v>60</v>
      </c>
      <c r="R19" s="3"/>
      <c r="S19" s="3"/>
      <c r="T19" s="3"/>
      <c r="U19" s="3"/>
    </row>
    <row r="20" spans="1:21" ht="39.75" customHeight="1">
      <c r="A20" s="77" t="s">
        <v>155</v>
      </c>
      <c r="B20" s="76">
        <f aca="true" t="shared" si="4" ref="B20:Q20">B21-B19</f>
        <v>0</v>
      </c>
      <c r="C20" s="74">
        <f t="shared" si="4"/>
        <v>0</v>
      </c>
      <c r="D20" s="74">
        <f t="shared" si="4"/>
        <v>448</v>
      </c>
      <c r="E20" s="74">
        <f t="shared" si="4"/>
        <v>12</v>
      </c>
      <c r="F20" s="74">
        <f t="shared" si="4"/>
        <v>448</v>
      </c>
      <c r="G20" s="74">
        <f t="shared" si="4"/>
        <v>16</v>
      </c>
      <c r="H20" s="74">
        <f t="shared" si="4"/>
        <v>895</v>
      </c>
      <c r="I20" s="75">
        <f t="shared" si="4"/>
        <v>28</v>
      </c>
      <c r="J20" s="76">
        <f t="shared" si="4"/>
        <v>186</v>
      </c>
      <c r="K20" s="74">
        <f t="shared" si="4"/>
        <v>5</v>
      </c>
      <c r="L20" s="74">
        <f t="shared" si="4"/>
        <v>373</v>
      </c>
      <c r="M20" s="74">
        <f t="shared" si="4"/>
        <v>10</v>
      </c>
      <c r="N20" s="74">
        <f t="shared" si="4"/>
        <v>561</v>
      </c>
      <c r="O20" s="74">
        <f t="shared" si="4"/>
        <v>15</v>
      </c>
      <c r="P20" s="74">
        <f t="shared" si="4"/>
        <v>1120</v>
      </c>
      <c r="Q20" s="75">
        <f t="shared" si="4"/>
        <v>30</v>
      </c>
      <c r="R20" s="3"/>
      <c r="S20" s="3"/>
      <c r="T20" s="3"/>
      <c r="U20" s="3"/>
    </row>
    <row r="21" spans="1:17" ht="13.5" thickBot="1">
      <c r="A21" s="55" t="s">
        <v>156</v>
      </c>
      <c r="B21" s="170">
        <v>1122</v>
      </c>
      <c r="C21" s="171">
        <v>30</v>
      </c>
      <c r="D21" s="171">
        <v>1122</v>
      </c>
      <c r="E21" s="171">
        <v>30</v>
      </c>
      <c r="F21" s="171">
        <v>1122</v>
      </c>
      <c r="G21" s="171">
        <v>30</v>
      </c>
      <c r="H21" s="171">
        <v>3366</v>
      </c>
      <c r="I21" s="172">
        <v>90</v>
      </c>
      <c r="J21" s="170">
        <v>1122</v>
      </c>
      <c r="K21" s="171">
        <v>30</v>
      </c>
      <c r="L21" s="171">
        <v>1122</v>
      </c>
      <c r="M21" s="171">
        <v>30</v>
      </c>
      <c r="N21" s="171">
        <v>1122</v>
      </c>
      <c r="O21" s="171">
        <v>30</v>
      </c>
      <c r="P21" s="171">
        <v>3366</v>
      </c>
      <c r="Q21" s="172">
        <v>90</v>
      </c>
    </row>
    <row r="22" spans="1:9" ht="6.75" customHeight="1">
      <c r="A22" s="42"/>
      <c r="B22" s="2"/>
      <c r="C22" s="2"/>
      <c r="D22" s="2"/>
      <c r="E22" s="2"/>
      <c r="F22" s="2"/>
      <c r="G22" s="2"/>
      <c r="H22" s="2"/>
      <c r="I22" s="2"/>
    </row>
    <row r="23" spans="1:17" ht="12.75">
      <c r="A23" s="57" t="s">
        <v>158</v>
      </c>
      <c r="B23" s="125"/>
      <c r="C23" s="125"/>
      <c r="D23" s="125"/>
      <c r="E23" s="125"/>
      <c r="F23" s="125"/>
      <c r="G23" s="125"/>
      <c r="H23" s="125"/>
      <c r="I23" s="125"/>
      <c r="J23" s="126"/>
      <c r="K23" s="126"/>
      <c r="L23" s="126"/>
      <c r="M23" s="126"/>
      <c r="N23" s="126"/>
      <c r="O23" s="126"/>
      <c r="P23" s="126"/>
      <c r="Q23" s="126"/>
    </row>
    <row r="24" spans="1:17" ht="6.75" customHeight="1">
      <c r="A24" s="57"/>
      <c r="B24" s="125"/>
      <c r="C24" s="125"/>
      <c r="D24" s="125"/>
      <c r="E24" s="125"/>
      <c r="F24" s="125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</row>
    <row r="25" spans="1:21" s="35" customFormat="1" ht="12">
      <c r="A25" s="59" t="s">
        <v>159</v>
      </c>
      <c r="B25" s="57"/>
      <c r="C25" s="57"/>
      <c r="D25" s="57"/>
      <c r="E25" s="57"/>
      <c r="F25" s="57"/>
      <c r="G25" s="57"/>
      <c r="H25" s="57"/>
      <c r="I25" s="57"/>
      <c r="J25" s="58"/>
      <c r="K25" s="58"/>
      <c r="L25" s="58"/>
      <c r="M25" s="58"/>
      <c r="N25" s="58"/>
      <c r="O25" s="58"/>
      <c r="P25" s="58"/>
      <c r="Q25" s="58"/>
      <c r="R25" s="36"/>
      <c r="S25" s="36"/>
      <c r="T25" s="36"/>
      <c r="U25" s="36"/>
    </row>
    <row r="26" spans="1:21" s="35" customFormat="1" ht="6" customHeight="1">
      <c r="A26" s="59"/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36"/>
      <c r="S26" s="36"/>
      <c r="T26" s="36"/>
      <c r="U26" s="36"/>
    </row>
    <row r="27" spans="1:21" s="35" customFormat="1" ht="24" customHeight="1">
      <c r="A27" s="229" t="s">
        <v>160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36"/>
      <c r="S27" s="36"/>
      <c r="T27" s="36"/>
      <c r="U27" s="36"/>
    </row>
    <row r="28" spans="1:21" s="35" customFormat="1" ht="6.75" customHeight="1">
      <c r="A28" s="121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36"/>
      <c r="S28" s="36"/>
      <c r="T28" s="36"/>
      <c r="U28" s="36"/>
    </row>
    <row r="29" spans="1:21" s="35" customFormat="1" ht="12">
      <c r="A29" s="229" t="s">
        <v>176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36"/>
      <c r="S29" s="36"/>
      <c r="T29" s="36"/>
      <c r="U29" s="36"/>
    </row>
    <row r="30" spans="1:21" s="35" customFormat="1" ht="4.5" customHeight="1">
      <c r="A30" s="121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36"/>
      <c r="S30" s="36"/>
      <c r="T30" s="36"/>
      <c r="U30" s="36"/>
    </row>
    <row r="31" spans="1:21" s="35" customFormat="1" ht="12">
      <c r="A31" s="59" t="s">
        <v>162</v>
      </c>
      <c r="B31" s="57"/>
      <c r="C31" s="57"/>
      <c r="D31" s="57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36"/>
      <c r="S31" s="36"/>
      <c r="T31" s="36"/>
      <c r="U31" s="36"/>
    </row>
    <row r="32" spans="1:21" s="35" customFormat="1" ht="6" customHeight="1">
      <c r="A32" s="59"/>
      <c r="B32" s="57"/>
      <c r="C32" s="57"/>
      <c r="D32" s="57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36"/>
      <c r="S32" s="36"/>
      <c r="T32" s="36"/>
      <c r="U32" s="36"/>
    </row>
    <row r="33" spans="1:21" s="35" customFormat="1" ht="12">
      <c r="A33" s="59" t="s">
        <v>163</v>
      </c>
      <c r="B33" s="57"/>
      <c r="C33" s="57"/>
      <c r="D33" s="57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36"/>
      <c r="S33" s="36"/>
      <c r="T33" s="36"/>
      <c r="U33" s="36"/>
    </row>
    <row r="34" spans="1:21" s="35" customFormat="1" ht="6" customHeight="1">
      <c r="A34" s="59"/>
      <c r="B34" s="57"/>
      <c r="C34" s="57"/>
      <c r="D34" s="57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36"/>
      <c r="S34" s="36"/>
      <c r="T34" s="36"/>
      <c r="U34" s="36"/>
    </row>
    <row r="35" spans="1:21" s="35" customFormat="1" ht="12">
      <c r="A35" s="59" t="s">
        <v>164</v>
      </c>
      <c r="B35" s="57"/>
      <c r="C35" s="57"/>
      <c r="D35" s="57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36"/>
      <c r="S35" s="36"/>
      <c r="T35" s="36"/>
      <c r="U35" s="36"/>
    </row>
    <row r="36" spans="1:21" s="35" customFormat="1" ht="5.25" customHeight="1">
      <c r="A36" s="59"/>
      <c r="B36" s="57"/>
      <c r="C36" s="57"/>
      <c r="D36" s="57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36"/>
      <c r="S36" s="36"/>
      <c r="T36" s="36"/>
      <c r="U36" s="36"/>
    </row>
    <row r="37" spans="1:21" s="35" customFormat="1" ht="12">
      <c r="A37" s="229" t="s">
        <v>165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36"/>
      <c r="S37" s="36"/>
      <c r="T37" s="36"/>
      <c r="U37" s="36"/>
    </row>
    <row r="38" spans="1:21" s="35" customFormat="1" ht="6" customHeight="1">
      <c r="A38" s="121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36"/>
      <c r="S38" s="36"/>
      <c r="T38" s="36"/>
      <c r="U38" s="36"/>
    </row>
    <row r="39" spans="1:17" ht="12.75">
      <c r="A39" s="231" t="s">
        <v>166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ht="6" customHeight="1">
      <c r="A40" s="128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21" s="35" customFormat="1" ht="12.75" customHeight="1">
      <c r="A41" s="229" t="s">
        <v>157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36"/>
      <c r="S41" s="36"/>
      <c r="T41" s="36"/>
      <c r="U41" s="36"/>
    </row>
    <row r="42" ht="12.75">
      <c r="A42" s="32"/>
    </row>
    <row r="43" ht="12.75">
      <c r="A43" s="32" t="s">
        <v>117</v>
      </c>
    </row>
    <row r="44" ht="12.75">
      <c r="A44" s="32"/>
    </row>
    <row r="45" ht="12.75">
      <c r="A45" s="32"/>
    </row>
  </sheetData>
  <mergeCells count="5">
    <mergeCell ref="A27:Q27"/>
    <mergeCell ref="A29:Q29"/>
    <mergeCell ref="A41:Q41"/>
    <mergeCell ref="A37:Q37"/>
    <mergeCell ref="A39:Q39"/>
  </mergeCells>
  <printOptions/>
  <pageMargins left="0.5905511811023623" right="0.3937007874015748" top="0.7874015748031497" bottom="0.3937007874015748" header="0.31496062992125984" footer="0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P1" sqref="P1"/>
    </sheetView>
  </sheetViews>
  <sheetFormatPr defaultColWidth="11.421875" defaultRowHeight="12.75"/>
  <cols>
    <col min="1" max="1" width="27.8515625" style="33" customWidth="1"/>
    <col min="2" max="9" width="6.57421875" style="70" customWidth="1"/>
    <col min="10" max="17" width="6.5742187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6" ht="16.5" thickBot="1">
      <c r="A1" s="1" t="s">
        <v>186</v>
      </c>
      <c r="B1" s="49"/>
      <c r="C1" s="49"/>
      <c r="D1" s="49"/>
      <c r="E1" s="49"/>
      <c r="F1" s="49"/>
      <c r="G1" s="49"/>
      <c r="H1" s="49"/>
      <c r="I1" s="49"/>
      <c r="P1" s="49"/>
    </row>
    <row r="2" spans="1:21" s="11" customFormat="1" ht="15.75">
      <c r="A2" s="5"/>
      <c r="B2" s="97"/>
      <c r="C2" s="86"/>
      <c r="D2" s="85" t="s">
        <v>22</v>
      </c>
      <c r="E2" s="87"/>
      <c r="F2" s="88"/>
      <c r="G2" s="88"/>
      <c r="H2" s="88"/>
      <c r="I2" s="89"/>
      <c r="J2" s="97"/>
      <c r="K2" s="88"/>
      <c r="L2" s="87" t="s">
        <v>2</v>
      </c>
      <c r="M2" s="87"/>
      <c r="N2" s="88"/>
      <c r="O2" s="88"/>
      <c r="P2" s="88"/>
      <c r="Q2" s="89"/>
      <c r="R2" s="8"/>
      <c r="S2" s="3"/>
      <c r="T2" s="49"/>
      <c r="U2" s="49"/>
    </row>
    <row r="3" spans="1:21" ht="12.75">
      <c r="A3" s="50" t="s">
        <v>3</v>
      </c>
      <c r="B3" s="15" t="s">
        <v>4</v>
      </c>
      <c r="C3" s="13"/>
      <c r="D3" s="3" t="s">
        <v>5</v>
      </c>
      <c r="E3" s="13"/>
      <c r="F3" s="3" t="s">
        <v>6</v>
      </c>
      <c r="G3" s="3"/>
      <c r="H3" s="62" t="s">
        <v>7</v>
      </c>
      <c r="I3" s="14"/>
      <c r="J3" s="15" t="s">
        <v>8</v>
      </c>
      <c r="K3" s="13"/>
      <c r="L3" s="3" t="s">
        <v>9</v>
      </c>
      <c r="M3" s="13"/>
      <c r="N3" s="3" t="s">
        <v>10</v>
      </c>
      <c r="O3" s="3"/>
      <c r="P3" s="62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L5" s="20"/>
      <c r="M5" s="20"/>
      <c r="N5" s="20">
        <v>112</v>
      </c>
      <c r="O5" s="20">
        <v>3</v>
      </c>
      <c r="P5" s="20">
        <f>J5+L5+N5</f>
        <v>112</v>
      </c>
      <c r="Q5" s="21">
        <f>K5+M5+O5</f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0" ref="H6:I11">B6+D6+F6</f>
        <v>524</v>
      </c>
      <c r="I6" s="21">
        <f t="shared" si="0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>J6+L6+N6</f>
        <v>524</v>
      </c>
      <c r="Q6" s="21">
        <f>K6+M6+O6</f>
        <v>14</v>
      </c>
    </row>
    <row r="7" spans="1:17" ht="12.75">
      <c r="A7" s="52" t="s">
        <v>29</v>
      </c>
      <c r="B7" s="22">
        <v>187</v>
      </c>
      <c r="C7" s="20">
        <v>5</v>
      </c>
      <c r="D7" s="20"/>
      <c r="E7" s="20"/>
      <c r="F7" s="20"/>
      <c r="G7" s="20"/>
      <c r="H7" s="20">
        <f t="shared" si="0"/>
        <v>187</v>
      </c>
      <c r="I7" s="21">
        <f t="shared" si="0"/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aca="true" t="shared" si="1" ref="P7:Q13">J7+L7+N7</f>
        <v>299</v>
      </c>
      <c r="Q7" s="25">
        <f t="shared" si="1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0"/>
        <v>187</v>
      </c>
      <c r="I8" s="21">
        <f t="shared" si="0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1"/>
        <v>187</v>
      </c>
      <c r="Q8" s="21">
        <f t="shared" si="1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0"/>
        <v>187</v>
      </c>
      <c r="I9" s="21">
        <f t="shared" si="0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1"/>
        <v>187</v>
      </c>
      <c r="Q9" s="21">
        <f t="shared" si="1"/>
        <v>5</v>
      </c>
    </row>
    <row r="10" spans="1:17" ht="12.75">
      <c r="A10" s="60" t="s">
        <v>133</v>
      </c>
      <c r="B10" s="22">
        <v>150</v>
      </c>
      <c r="C10" s="20">
        <v>4</v>
      </c>
      <c r="D10" s="20">
        <v>150</v>
      </c>
      <c r="E10" s="20">
        <v>4</v>
      </c>
      <c r="F10" s="20"/>
      <c r="G10" s="20"/>
      <c r="H10" s="20">
        <f t="shared" si="0"/>
        <v>300</v>
      </c>
      <c r="I10" s="21">
        <f t="shared" si="0"/>
        <v>8</v>
      </c>
      <c r="J10" s="61">
        <v>150</v>
      </c>
      <c r="K10" s="37">
        <v>4</v>
      </c>
      <c r="L10" s="37">
        <v>150</v>
      </c>
      <c r="M10" s="37">
        <v>4</v>
      </c>
      <c r="N10" s="37"/>
      <c r="O10" s="37"/>
      <c r="P10" s="37">
        <f t="shared" si="1"/>
        <v>300</v>
      </c>
      <c r="Q10" s="38">
        <f t="shared" si="1"/>
        <v>8</v>
      </c>
    </row>
    <row r="11" spans="1:17" ht="12.75">
      <c r="A11" s="52" t="s">
        <v>126</v>
      </c>
      <c r="B11" s="22"/>
      <c r="C11" s="20"/>
      <c r="D11" s="20">
        <v>75</v>
      </c>
      <c r="E11" s="20">
        <v>2</v>
      </c>
      <c r="F11" s="20"/>
      <c r="G11" s="20"/>
      <c r="H11" s="20">
        <f t="shared" si="0"/>
        <v>75</v>
      </c>
      <c r="I11" s="21">
        <f t="shared" si="0"/>
        <v>2</v>
      </c>
      <c r="J11" s="23"/>
      <c r="K11" s="24"/>
      <c r="L11" s="24">
        <v>112</v>
      </c>
      <c r="M11" s="24">
        <v>3</v>
      </c>
      <c r="N11" s="24"/>
      <c r="O11" s="24"/>
      <c r="P11" s="24">
        <f>J11+L11+N11</f>
        <v>112</v>
      </c>
      <c r="Q11" s="25">
        <f>K11+M11+O11</f>
        <v>3</v>
      </c>
    </row>
    <row r="12" spans="1:17" ht="12.75">
      <c r="A12" s="52" t="s">
        <v>32</v>
      </c>
      <c r="B12" s="22"/>
      <c r="C12" s="20"/>
      <c r="D12" s="20"/>
      <c r="E12" s="20"/>
      <c r="F12" s="20"/>
      <c r="G12" s="20"/>
      <c r="H12" s="20"/>
      <c r="I12" s="21"/>
      <c r="J12" s="23"/>
      <c r="K12" s="24"/>
      <c r="L12" s="24">
        <v>75</v>
      </c>
      <c r="M12" s="24">
        <v>2</v>
      </c>
      <c r="N12" s="24"/>
      <c r="O12" s="24"/>
      <c r="P12" s="24">
        <f t="shared" si="1"/>
        <v>75</v>
      </c>
      <c r="Q12" s="25">
        <f t="shared" si="1"/>
        <v>2</v>
      </c>
    </row>
    <row r="13" spans="1:17" ht="12.75">
      <c r="A13" s="52" t="s">
        <v>151</v>
      </c>
      <c r="B13" s="22"/>
      <c r="C13" s="20"/>
      <c r="D13" s="20"/>
      <c r="E13" s="20"/>
      <c r="F13" s="20"/>
      <c r="G13" s="20"/>
      <c r="H13" s="20"/>
      <c r="I13" s="21"/>
      <c r="J13" s="22"/>
      <c r="K13" s="20"/>
      <c r="L13" s="24">
        <v>75</v>
      </c>
      <c r="M13" s="24">
        <v>2</v>
      </c>
      <c r="N13" s="24">
        <v>150</v>
      </c>
      <c r="O13" s="24">
        <v>4</v>
      </c>
      <c r="P13" s="24">
        <f t="shared" si="1"/>
        <v>225</v>
      </c>
      <c r="Q13" s="25">
        <f t="shared" si="1"/>
        <v>6</v>
      </c>
    </row>
    <row r="14" spans="1:17" ht="12.75">
      <c r="A14" s="80" t="s">
        <v>150</v>
      </c>
      <c r="B14" s="22"/>
      <c r="C14" s="20"/>
      <c r="D14" s="39"/>
      <c r="E14" s="39"/>
      <c r="F14" s="39">
        <v>150</v>
      </c>
      <c r="G14" s="39">
        <v>4</v>
      </c>
      <c r="H14" s="39">
        <f>B14+D14+F14</f>
        <v>150</v>
      </c>
      <c r="I14" s="40">
        <f>C14+E14+G14</f>
        <v>4</v>
      </c>
      <c r="J14" s="22"/>
      <c r="K14" s="20"/>
      <c r="L14" s="20"/>
      <c r="M14" s="20"/>
      <c r="N14" s="20"/>
      <c r="O14" s="20"/>
      <c r="P14" s="37"/>
      <c r="Q14" s="38"/>
    </row>
    <row r="15" spans="1:22" ht="12.75">
      <c r="A15" s="54" t="s">
        <v>20</v>
      </c>
      <c r="B15" s="124">
        <f aca="true" t="shared" si="2" ref="B15:Q15">SUM(B5:B14)</f>
        <v>861</v>
      </c>
      <c r="C15" s="63">
        <f t="shared" si="2"/>
        <v>23</v>
      </c>
      <c r="D15" s="63">
        <f t="shared" si="2"/>
        <v>412</v>
      </c>
      <c r="E15" s="63">
        <f t="shared" si="2"/>
        <v>11</v>
      </c>
      <c r="F15" s="63">
        <f t="shared" si="2"/>
        <v>449</v>
      </c>
      <c r="G15" s="63">
        <f t="shared" si="2"/>
        <v>12</v>
      </c>
      <c r="H15" s="63">
        <f t="shared" si="2"/>
        <v>1722</v>
      </c>
      <c r="I15" s="64">
        <f t="shared" si="2"/>
        <v>46</v>
      </c>
      <c r="J15" s="31">
        <f t="shared" si="2"/>
        <v>861</v>
      </c>
      <c r="K15" s="29">
        <f t="shared" si="2"/>
        <v>23</v>
      </c>
      <c r="L15" s="29">
        <f t="shared" si="2"/>
        <v>674</v>
      </c>
      <c r="M15" s="29">
        <f t="shared" si="2"/>
        <v>18</v>
      </c>
      <c r="N15" s="29">
        <f t="shared" si="2"/>
        <v>486</v>
      </c>
      <c r="O15" s="29">
        <f t="shared" si="2"/>
        <v>13</v>
      </c>
      <c r="P15" s="29">
        <f t="shared" si="2"/>
        <v>2021</v>
      </c>
      <c r="Q15" s="30">
        <f t="shared" si="2"/>
        <v>54</v>
      </c>
      <c r="R15" s="3"/>
      <c r="S15" s="3"/>
      <c r="T15" s="3"/>
      <c r="U15" s="3"/>
      <c r="V15" s="65"/>
    </row>
    <row r="16" spans="1:21" ht="54" customHeight="1">
      <c r="A16" s="77" t="s">
        <v>167</v>
      </c>
      <c r="B16" s="76">
        <f aca="true" t="shared" si="3" ref="B16:Q16">B17-B15</f>
        <v>448</v>
      </c>
      <c r="C16" s="74">
        <f t="shared" si="3"/>
        <v>12</v>
      </c>
      <c r="D16" s="74">
        <f t="shared" si="3"/>
        <v>897</v>
      </c>
      <c r="E16" s="74">
        <f t="shared" si="3"/>
        <v>24</v>
      </c>
      <c r="F16" s="74">
        <f t="shared" si="3"/>
        <v>860</v>
      </c>
      <c r="G16" s="74">
        <f t="shared" si="3"/>
        <v>23</v>
      </c>
      <c r="H16" s="74">
        <f t="shared" si="3"/>
        <v>2205</v>
      </c>
      <c r="I16" s="75">
        <f t="shared" si="3"/>
        <v>59</v>
      </c>
      <c r="J16" s="76">
        <f t="shared" si="3"/>
        <v>448</v>
      </c>
      <c r="K16" s="74">
        <f t="shared" si="3"/>
        <v>12</v>
      </c>
      <c r="L16" s="74">
        <f t="shared" si="3"/>
        <v>635</v>
      </c>
      <c r="M16" s="74">
        <f t="shared" si="3"/>
        <v>17</v>
      </c>
      <c r="N16" s="74">
        <f t="shared" si="3"/>
        <v>823</v>
      </c>
      <c r="O16" s="74">
        <f t="shared" si="3"/>
        <v>22</v>
      </c>
      <c r="P16" s="74">
        <f t="shared" si="3"/>
        <v>1906</v>
      </c>
      <c r="Q16" s="75">
        <f t="shared" si="3"/>
        <v>51</v>
      </c>
      <c r="R16" s="3"/>
      <c r="S16" s="3"/>
      <c r="T16" s="3"/>
      <c r="U16" s="3"/>
    </row>
    <row r="17" spans="1:17" ht="13.5" thickBot="1">
      <c r="A17" s="55" t="s">
        <v>21</v>
      </c>
      <c r="B17" s="170">
        <v>1309</v>
      </c>
      <c r="C17" s="171">
        <v>35</v>
      </c>
      <c r="D17" s="171">
        <v>1309</v>
      </c>
      <c r="E17" s="171">
        <v>35</v>
      </c>
      <c r="F17" s="171">
        <v>1309</v>
      </c>
      <c r="G17" s="171">
        <v>35</v>
      </c>
      <c r="H17" s="171">
        <v>3927</v>
      </c>
      <c r="I17" s="172">
        <v>105</v>
      </c>
      <c r="J17" s="170">
        <v>1309</v>
      </c>
      <c r="K17" s="171">
        <v>35</v>
      </c>
      <c r="L17" s="171">
        <v>1309</v>
      </c>
      <c r="M17" s="171">
        <v>35</v>
      </c>
      <c r="N17" s="171">
        <v>1309</v>
      </c>
      <c r="O17" s="171">
        <v>35</v>
      </c>
      <c r="P17" s="171">
        <v>3927</v>
      </c>
      <c r="Q17" s="172">
        <v>105</v>
      </c>
    </row>
    <row r="18" spans="1:22" ht="12.75">
      <c r="A18" s="66"/>
      <c r="B18" s="67"/>
      <c r="C18" s="67"/>
      <c r="D18" s="67"/>
      <c r="E18" s="67"/>
      <c r="F18" s="67"/>
      <c r="G18" s="67"/>
      <c r="H18" s="67"/>
      <c r="I18" s="67"/>
      <c r="Q18" s="3"/>
      <c r="R18" s="68"/>
      <c r="S18" s="68"/>
      <c r="T18" s="68"/>
      <c r="U18" s="68"/>
      <c r="V18" s="65"/>
    </row>
    <row r="19" spans="1:17" ht="12.75">
      <c r="A19" s="57" t="s">
        <v>169</v>
      </c>
      <c r="B19" s="94"/>
      <c r="C19" s="94"/>
      <c r="D19" s="94"/>
      <c r="E19" s="94"/>
      <c r="F19" s="94"/>
      <c r="G19" s="94"/>
      <c r="H19" s="94"/>
      <c r="I19" s="94"/>
      <c r="J19" s="83"/>
      <c r="K19" s="83"/>
      <c r="L19" s="83"/>
      <c r="M19" s="83"/>
      <c r="N19" s="83"/>
      <c r="O19" s="83"/>
      <c r="P19" s="83"/>
      <c r="Q19" s="83"/>
    </row>
    <row r="20" spans="1:17" ht="6.75" customHeight="1">
      <c r="A20" s="57"/>
      <c r="B20" s="94"/>
      <c r="C20" s="94"/>
      <c r="D20" s="94"/>
      <c r="E20" s="94"/>
      <c r="F20" s="94"/>
      <c r="G20" s="94"/>
      <c r="H20" s="94"/>
      <c r="I20" s="94"/>
      <c r="J20" s="83"/>
      <c r="K20" s="83"/>
      <c r="L20" s="83"/>
      <c r="M20" s="83"/>
      <c r="N20" s="83"/>
      <c r="O20" s="83"/>
      <c r="P20" s="83"/>
      <c r="Q20" s="83"/>
    </row>
    <row r="21" spans="1:21" s="35" customFormat="1" ht="12">
      <c r="A21" s="34" t="s">
        <v>170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5" customFormat="1" ht="6.75" customHeight="1">
      <c r="A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5" customFormat="1" ht="12.75" customHeight="1">
      <c r="A23" s="229" t="s">
        <v>175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36"/>
      <c r="S23" s="36"/>
      <c r="T23" s="36"/>
      <c r="U23" s="36"/>
    </row>
    <row r="24" spans="1:21" s="35" customFormat="1" ht="6.75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36"/>
      <c r="S24" s="36"/>
      <c r="T24" s="36"/>
      <c r="U24" s="36"/>
    </row>
    <row r="25" spans="1:21" s="35" customFormat="1" ht="12">
      <c r="A25" s="34" t="s">
        <v>171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5" customFormat="1" ht="6.75" customHeight="1">
      <c r="A26" s="34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5" customFormat="1" ht="12">
      <c r="A27" s="34" t="s">
        <v>222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5" customFormat="1" ht="6" customHeight="1">
      <c r="A28" s="34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17" ht="25.5" customHeight="1">
      <c r="A29" s="232" t="s">
        <v>173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</row>
    <row r="30" ht="5.25" customHeight="1">
      <c r="A30" s="34"/>
    </row>
    <row r="31" spans="1:17" ht="12.75">
      <c r="A31" s="231" t="s">
        <v>168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</sheetData>
  <mergeCells count="3">
    <mergeCell ref="A23:Q23"/>
    <mergeCell ref="A31:Q31"/>
    <mergeCell ref="A29:Q29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P1" sqref="P1"/>
    </sheetView>
  </sheetViews>
  <sheetFormatPr defaultColWidth="11.421875" defaultRowHeight="12.75"/>
  <cols>
    <col min="1" max="1" width="28.57421875" style="33" customWidth="1"/>
    <col min="2" max="9" width="6.57421875" style="70" customWidth="1"/>
    <col min="10" max="17" width="6.57421875" style="2" customWidth="1"/>
    <col min="18" max="21" width="6.7109375" style="2" customWidth="1"/>
    <col min="22" max="23" width="8.140625" style="4" customWidth="1"/>
    <col min="24" max="16384" width="11.421875" style="4" customWidth="1"/>
  </cols>
  <sheetData>
    <row r="1" spans="1:16" ht="16.5" thickBot="1">
      <c r="A1" s="1" t="s">
        <v>188</v>
      </c>
      <c r="B1" s="49"/>
      <c r="C1" s="49"/>
      <c r="D1" s="49"/>
      <c r="E1" s="49"/>
      <c r="F1" s="49"/>
      <c r="G1" s="49"/>
      <c r="H1" s="49"/>
      <c r="I1" s="49"/>
      <c r="P1" s="49" t="s">
        <v>117</v>
      </c>
    </row>
    <row r="2" spans="1:21" s="11" customFormat="1" ht="15.75">
      <c r="A2" s="5"/>
      <c r="B2" s="97"/>
      <c r="C2" s="88"/>
      <c r="D2" s="85" t="s">
        <v>22</v>
      </c>
      <c r="E2" s="87"/>
      <c r="F2" s="88"/>
      <c r="G2" s="88"/>
      <c r="H2" s="88"/>
      <c r="I2" s="89"/>
      <c r="J2" s="97"/>
      <c r="K2" s="98"/>
      <c r="L2" s="85" t="s">
        <v>2</v>
      </c>
      <c r="M2" s="87"/>
      <c r="N2" s="88"/>
      <c r="O2" s="88"/>
      <c r="P2" s="88"/>
      <c r="Q2" s="89"/>
      <c r="R2" s="8"/>
      <c r="S2" s="3"/>
      <c r="T2" s="49"/>
      <c r="U2" s="49"/>
    </row>
    <row r="3" spans="1:21" ht="12.75">
      <c r="A3" s="12" t="s">
        <v>3</v>
      </c>
      <c r="B3" s="15" t="s">
        <v>4</v>
      </c>
      <c r="C3" s="71"/>
      <c r="D3" s="62" t="s">
        <v>5</v>
      </c>
      <c r="E3" s="71"/>
      <c r="F3" s="62" t="s">
        <v>6</v>
      </c>
      <c r="G3" s="71"/>
      <c r="H3" s="3" t="s">
        <v>7</v>
      </c>
      <c r="I3" s="14"/>
      <c r="J3" s="15" t="s">
        <v>8</v>
      </c>
      <c r="K3" s="71"/>
      <c r="L3" s="62" t="s">
        <v>9</v>
      </c>
      <c r="M3" s="71"/>
      <c r="N3" s="62" t="s">
        <v>10</v>
      </c>
      <c r="O3" s="71"/>
      <c r="P3" s="3" t="s">
        <v>7</v>
      </c>
      <c r="Q3" s="14"/>
      <c r="R3" s="3"/>
      <c r="S3" s="3"/>
      <c r="T3" s="3"/>
      <c r="U3" s="3"/>
    </row>
    <row r="4" spans="1:17" ht="12.75">
      <c r="A4" s="51"/>
      <c r="B4" s="18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7" t="s">
        <v>12</v>
      </c>
      <c r="J4" s="18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11</v>
      </c>
      <c r="Q4" s="17" t="s">
        <v>12</v>
      </c>
    </row>
    <row r="5" spans="1:17" ht="12.75">
      <c r="A5" s="51" t="s">
        <v>13</v>
      </c>
      <c r="B5" s="22"/>
      <c r="C5" s="20"/>
      <c r="D5" s="20"/>
      <c r="E5" s="20"/>
      <c r="F5" s="20">
        <v>112</v>
      </c>
      <c r="G5" s="20">
        <v>3</v>
      </c>
      <c r="H5" s="20">
        <f>B5+D5+F5</f>
        <v>112</v>
      </c>
      <c r="I5" s="21">
        <f>C5+E5+G5</f>
        <v>3</v>
      </c>
      <c r="J5" s="22"/>
      <c r="K5" s="20"/>
      <c r="L5" s="20"/>
      <c r="M5" s="20"/>
      <c r="N5" s="20">
        <v>112</v>
      </c>
      <c r="O5" s="20">
        <v>3</v>
      </c>
      <c r="P5" s="20">
        <f>J5+L5+N5</f>
        <v>112</v>
      </c>
      <c r="Q5" s="21">
        <f>K5+M5+O5</f>
        <v>3</v>
      </c>
    </row>
    <row r="6" spans="1:17" ht="12.75">
      <c r="A6" s="52" t="s">
        <v>128</v>
      </c>
      <c r="B6" s="22">
        <v>150</v>
      </c>
      <c r="C6" s="20">
        <v>4</v>
      </c>
      <c r="D6" s="20">
        <v>187</v>
      </c>
      <c r="E6" s="20">
        <v>5</v>
      </c>
      <c r="F6" s="20">
        <v>187</v>
      </c>
      <c r="G6" s="20">
        <v>5</v>
      </c>
      <c r="H6" s="20">
        <f aca="true" t="shared" si="0" ref="H6:I15">B6+D6+F6</f>
        <v>524</v>
      </c>
      <c r="I6" s="21">
        <f t="shared" si="0"/>
        <v>14</v>
      </c>
      <c r="J6" s="22">
        <v>150</v>
      </c>
      <c r="K6" s="20">
        <v>4</v>
      </c>
      <c r="L6" s="24">
        <v>150</v>
      </c>
      <c r="M6" s="24">
        <v>4</v>
      </c>
      <c r="N6" s="24">
        <v>224</v>
      </c>
      <c r="O6" s="24">
        <v>6</v>
      </c>
      <c r="P6" s="20">
        <f aca="true" t="shared" si="1" ref="P6:Q13">J6+L6+N6</f>
        <v>524</v>
      </c>
      <c r="Q6" s="21">
        <f t="shared" si="1"/>
        <v>14</v>
      </c>
    </row>
    <row r="7" spans="1:17" ht="12.75">
      <c r="A7" s="52" t="s">
        <v>29</v>
      </c>
      <c r="B7" s="22"/>
      <c r="C7" s="20"/>
      <c r="D7" s="20">
        <v>187</v>
      </c>
      <c r="E7" s="20">
        <v>5</v>
      </c>
      <c r="F7" s="20"/>
      <c r="G7" s="20"/>
      <c r="H7" s="20">
        <f>B7+D7+F7</f>
        <v>187</v>
      </c>
      <c r="I7" s="21">
        <f>C7+E7+G7</f>
        <v>5</v>
      </c>
      <c r="J7" s="22">
        <v>187</v>
      </c>
      <c r="K7" s="20">
        <v>5</v>
      </c>
      <c r="L7" s="24">
        <v>112</v>
      </c>
      <c r="M7" s="24">
        <v>3</v>
      </c>
      <c r="N7" s="20"/>
      <c r="O7" s="20"/>
      <c r="P7" s="24">
        <f t="shared" si="1"/>
        <v>299</v>
      </c>
      <c r="Q7" s="25">
        <f t="shared" si="1"/>
        <v>8</v>
      </c>
    </row>
    <row r="8" spans="1:17" ht="12.75">
      <c r="A8" s="51" t="s">
        <v>15</v>
      </c>
      <c r="B8" s="22">
        <v>187</v>
      </c>
      <c r="C8" s="20">
        <v>5</v>
      </c>
      <c r="D8" s="20"/>
      <c r="E8" s="20"/>
      <c r="F8" s="20"/>
      <c r="G8" s="20"/>
      <c r="H8" s="20">
        <f t="shared" si="0"/>
        <v>187</v>
      </c>
      <c r="I8" s="21">
        <f t="shared" si="0"/>
        <v>5</v>
      </c>
      <c r="J8" s="22">
        <v>187</v>
      </c>
      <c r="K8" s="20">
        <v>5</v>
      </c>
      <c r="L8" s="20"/>
      <c r="M8" s="20"/>
      <c r="N8" s="20"/>
      <c r="O8" s="20"/>
      <c r="P8" s="20">
        <f t="shared" si="1"/>
        <v>187</v>
      </c>
      <c r="Q8" s="21">
        <f t="shared" si="1"/>
        <v>5</v>
      </c>
    </row>
    <row r="9" spans="1:17" ht="12.75">
      <c r="A9" s="51" t="s">
        <v>16</v>
      </c>
      <c r="B9" s="22">
        <v>187</v>
      </c>
      <c r="C9" s="20">
        <v>5</v>
      </c>
      <c r="D9" s="20"/>
      <c r="E9" s="20"/>
      <c r="F9" s="20"/>
      <c r="G9" s="20"/>
      <c r="H9" s="20">
        <f t="shared" si="0"/>
        <v>187</v>
      </c>
      <c r="I9" s="21">
        <f t="shared" si="0"/>
        <v>5</v>
      </c>
      <c r="J9" s="22">
        <v>187</v>
      </c>
      <c r="K9" s="20">
        <v>5</v>
      </c>
      <c r="L9" s="20"/>
      <c r="M9" s="20"/>
      <c r="N9" s="20"/>
      <c r="O9" s="20"/>
      <c r="P9" s="20">
        <f t="shared" si="1"/>
        <v>187</v>
      </c>
      <c r="Q9" s="21">
        <f t="shared" si="1"/>
        <v>5</v>
      </c>
    </row>
    <row r="10" spans="1:17" ht="12.75">
      <c r="A10" s="60" t="s">
        <v>34</v>
      </c>
      <c r="B10" s="22">
        <v>150</v>
      </c>
      <c r="C10" s="20">
        <v>4</v>
      </c>
      <c r="D10" s="20">
        <v>150</v>
      </c>
      <c r="E10" s="20">
        <v>4</v>
      </c>
      <c r="F10" s="20"/>
      <c r="G10" s="20"/>
      <c r="H10" s="20">
        <f t="shared" si="0"/>
        <v>300</v>
      </c>
      <c r="I10" s="21">
        <f t="shared" si="0"/>
        <v>8</v>
      </c>
      <c r="J10" s="61">
        <v>150</v>
      </c>
      <c r="K10" s="37">
        <v>4</v>
      </c>
      <c r="L10" s="37">
        <v>150</v>
      </c>
      <c r="M10" s="37">
        <v>4</v>
      </c>
      <c r="N10" s="37"/>
      <c r="O10" s="95"/>
      <c r="P10" s="95">
        <f t="shared" si="1"/>
        <v>300</v>
      </c>
      <c r="Q10" s="38">
        <f t="shared" si="1"/>
        <v>8</v>
      </c>
    </row>
    <row r="11" spans="1:17" ht="12.75">
      <c r="A11" s="52" t="s">
        <v>126</v>
      </c>
      <c r="B11" s="22"/>
      <c r="C11" s="20"/>
      <c r="D11" s="20">
        <v>75</v>
      </c>
      <c r="E11" s="20">
        <v>2</v>
      </c>
      <c r="F11" s="20"/>
      <c r="G11" s="20"/>
      <c r="H11" s="20">
        <f t="shared" si="0"/>
        <v>75</v>
      </c>
      <c r="I11" s="21">
        <f t="shared" si="0"/>
        <v>2</v>
      </c>
      <c r="J11" s="22"/>
      <c r="K11" s="24"/>
      <c r="L11" s="24">
        <v>112</v>
      </c>
      <c r="M11" s="24">
        <v>3</v>
      </c>
      <c r="N11" s="90"/>
      <c r="O11" s="24"/>
      <c r="P11" s="24">
        <f>J11+L11+N11</f>
        <v>112</v>
      </c>
      <c r="Q11" s="81">
        <f>K11+M11+O11</f>
        <v>3</v>
      </c>
    </row>
    <row r="12" spans="1:17" ht="12.75">
      <c r="A12" s="52" t="s">
        <v>32</v>
      </c>
      <c r="B12" s="22"/>
      <c r="C12" s="20"/>
      <c r="D12" s="20"/>
      <c r="E12" s="20"/>
      <c r="F12" s="20"/>
      <c r="G12" s="20"/>
      <c r="H12" s="20"/>
      <c r="I12" s="21"/>
      <c r="J12" s="22"/>
      <c r="K12" s="24"/>
      <c r="L12" s="24">
        <v>75</v>
      </c>
      <c r="M12" s="24">
        <v>2</v>
      </c>
      <c r="N12" s="24"/>
      <c r="O12" s="96"/>
      <c r="P12" s="96">
        <f t="shared" si="1"/>
        <v>75</v>
      </c>
      <c r="Q12" s="25">
        <f t="shared" si="1"/>
        <v>2</v>
      </c>
    </row>
    <row r="13" spans="1:17" ht="12.75">
      <c r="A13" s="52" t="s">
        <v>151</v>
      </c>
      <c r="B13" s="22"/>
      <c r="C13" s="20"/>
      <c r="D13" s="20"/>
      <c r="E13" s="20"/>
      <c r="F13" s="20"/>
      <c r="G13" s="20"/>
      <c r="H13" s="20"/>
      <c r="I13" s="21"/>
      <c r="J13" s="22"/>
      <c r="K13" s="20"/>
      <c r="L13" s="24">
        <v>75</v>
      </c>
      <c r="M13" s="24">
        <v>2</v>
      </c>
      <c r="N13" s="24">
        <v>150</v>
      </c>
      <c r="O13" s="24">
        <v>4</v>
      </c>
      <c r="P13" s="24">
        <f t="shared" si="1"/>
        <v>225</v>
      </c>
      <c r="Q13" s="25">
        <f t="shared" si="1"/>
        <v>6</v>
      </c>
    </row>
    <row r="14" spans="1:17" ht="12.75">
      <c r="A14" s="80" t="s">
        <v>150</v>
      </c>
      <c r="B14" s="22"/>
      <c r="C14" s="20"/>
      <c r="D14" s="39"/>
      <c r="E14" s="39"/>
      <c r="F14" s="39">
        <v>150</v>
      </c>
      <c r="G14" s="39">
        <v>4</v>
      </c>
      <c r="H14" s="39">
        <f>B14+D14+F14</f>
        <v>150</v>
      </c>
      <c r="I14" s="40">
        <f>C14+E14+G14</f>
        <v>4</v>
      </c>
      <c r="J14" s="22"/>
      <c r="K14" s="20"/>
      <c r="L14" s="20"/>
      <c r="M14" s="20"/>
      <c r="N14" s="20"/>
      <c r="O14" s="20"/>
      <c r="P14" s="37"/>
      <c r="Q14" s="38"/>
    </row>
    <row r="15" spans="1:17" ht="12.75">
      <c r="A15" s="80" t="s">
        <v>153</v>
      </c>
      <c r="B15" s="118">
        <v>75</v>
      </c>
      <c r="C15" s="39">
        <v>2</v>
      </c>
      <c r="D15" s="39">
        <v>75</v>
      </c>
      <c r="E15" s="39">
        <v>2</v>
      </c>
      <c r="F15" s="39">
        <v>75</v>
      </c>
      <c r="G15" s="39">
        <v>2</v>
      </c>
      <c r="H15" s="39">
        <f t="shared" si="0"/>
        <v>225</v>
      </c>
      <c r="I15" s="40">
        <f t="shared" si="0"/>
        <v>6</v>
      </c>
      <c r="J15" s="22"/>
      <c r="K15" s="20"/>
      <c r="L15" s="20"/>
      <c r="M15" s="20"/>
      <c r="N15" s="20"/>
      <c r="O15" s="20"/>
      <c r="P15" s="20"/>
      <c r="Q15" s="21"/>
    </row>
    <row r="16" spans="1:22" ht="12.75">
      <c r="A16" s="54" t="s">
        <v>20</v>
      </c>
      <c r="B16" s="124">
        <f aca="true" t="shared" si="2" ref="B16:Q16">SUM(B5:B15)</f>
        <v>749</v>
      </c>
      <c r="C16" s="198">
        <f t="shared" si="2"/>
        <v>20</v>
      </c>
      <c r="D16" s="198">
        <f t="shared" si="2"/>
        <v>674</v>
      </c>
      <c r="E16" s="198">
        <f t="shared" si="2"/>
        <v>18</v>
      </c>
      <c r="F16" s="198">
        <f t="shared" si="2"/>
        <v>524</v>
      </c>
      <c r="G16" s="198">
        <f t="shared" si="2"/>
        <v>14</v>
      </c>
      <c r="H16" s="198">
        <f t="shared" si="2"/>
        <v>1947</v>
      </c>
      <c r="I16" s="64">
        <f t="shared" si="2"/>
        <v>52</v>
      </c>
      <c r="J16" s="31">
        <f t="shared" si="2"/>
        <v>861</v>
      </c>
      <c r="K16" s="84">
        <f t="shared" si="2"/>
        <v>23</v>
      </c>
      <c r="L16" s="84">
        <f t="shared" si="2"/>
        <v>674</v>
      </c>
      <c r="M16" s="84">
        <f t="shared" si="2"/>
        <v>18</v>
      </c>
      <c r="N16" s="84">
        <f t="shared" si="2"/>
        <v>486</v>
      </c>
      <c r="O16" s="84">
        <f t="shared" si="2"/>
        <v>13</v>
      </c>
      <c r="P16" s="84">
        <f t="shared" si="2"/>
        <v>2021</v>
      </c>
      <c r="Q16" s="30">
        <f t="shared" si="2"/>
        <v>54</v>
      </c>
      <c r="R16" s="3"/>
      <c r="S16" s="3"/>
      <c r="T16" s="3"/>
      <c r="U16" s="3"/>
      <c r="V16" s="65"/>
    </row>
    <row r="17" spans="1:21" s="79" customFormat="1" ht="51.75" customHeight="1">
      <c r="A17" s="77" t="s">
        <v>212</v>
      </c>
      <c r="B17" s="129">
        <f aca="true" t="shared" si="3" ref="B17:Q17">B18-B16</f>
        <v>560</v>
      </c>
      <c r="C17" s="74">
        <f t="shared" si="3"/>
        <v>15</v>
      </c>
      <c r="D17" s="74">
        <f t="shared" si="3"/>
        <v>635</v>
      </c>
      <c r="E17" s="74">
        <f t="shared" si="3"/>
        <v>17</v>
      </c>
      <c r="F17" s="74">
        <f t="shared" si="3"/>
        <v>785</v>
      </c>
      <c r="G17" s="74">
        <f t="shared" si="3"/>
        <v>21</v>
      </c>
      <c r="H17" s="74">
        <f t="shared" si="3"/>
        <v>1980</v>
      </c>
      <c r="I17" s="130">
        <f t="shared" si="3"/>
        <v>53</v>
      </c>
      <c r="J17" s="129">
        <f t="shared" si="3"/>
        <v>448</v>
      </c>
      <c r="K17" s="74">
        <f t="shared" si="3"/>
        <v>12</v>
      </c>
      <c r="L17" s="74">
        <f t="shared" si="3"/>
        <v>635</v>
      </c>
      <c r="M17" s="74">
        <f t="shared" si="3"/>
        <v>17</v>
      </c>
      <c r="N17" s="74">
        <f t="shared" si="3"/>
        <v>823</v>
      </c>
      <c r="O17" s="74">
        <f t="shared" si="3"/>
        <v>22</v>
      </c>
      <c r="P17" s="74">
        <f t="shared" si="3"/>
        <v>1906</v>
      </c>
      <c r="Q17" s="130">
        <f t="shared" si="3"/>
        <v>51</v>
      </c>
      <c r="R17" s="78"/>
      <c r="S17" s="78"/>
      <c r="T17" s="78"/>
      <c r="U17" s="78"/>
    </row>
    <row r="18" spans="1:17" ht="13.5" thickBot="1">
      <c r="A18" s="55" t="s">
        <v>21</v>
      </c>
      <c r="B18" s="170">
        <v>1309</v>
      </c>
      <c r="C18" s="173">
        <v>35</v>
      </c>
      <c r="D18" s="173">
        <v>1309</v>
      </c>
      <c r="E18" s="173">
        <v>35</v>
      </c>
      <c r="F18" s="173">
        <v>1309</v>
      </c>
      <c r="G18" s="173">
        <v>35</v>
      </c>
      <c r="H18" s="173">
        <v>3927</v>
      </c>
      <c r="I18" s="172">
        <v>105</v>
      </c>
      <c r="J18" s="170">
        <v>1309</v>
      </c>
      <c r="K18" s="173">
        <v>35</v>
      </c>
      <c r="L18" s="173">
        <v>1309</v>
      </c>
      <c r="M18" s="173">
        <v>35</v>
      </c>
      <c r="N18" s="173">
        <v>1309</v>
      </c>
      <c r="O18" s="173">
        <v>35</v>
      </c>
      <c r="P18" s="173">
        <v>3927</v>
      </c>
      <c r="Q18" s="172">
        <v>105</v>
      </c>
    </row>
    <row r="19" spans="1:21" s="32" customFormat="1" ht="12.75">
      <c r="A19" s="34"/>
      <c r="B19" s="6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17" ht="12.75">
      <c r="A20" s="57" t="s">
        <v>169</v>
      </c>
      <c r="B20" s="94"/>
      <c r="C20" s="94"/>
      <c r="D20" s="94"/>
      <c r="E20" s="94"/>
      <c r="F20" s="94"/>
      <c r="G20" s="94"/>
      <c r="H20" s="94"/>
      <c r="I20" s="94"/>
      <c r="J20" s="83"/>
      <c r="K20" s="83"/>
      <c r="L20" s="83"/>
      <c r="M20" s="83"/>
      <c r="N20" s="83"/>
      <c r="O20" s="83"/>
      <c r="P20" s="83"/>
      <c r="Q20" s="83"/>
    </row>
    <row r="21" spans="1:17" ht="6" customHeight="1">
      <c r="A21" s="57"/>
      <c r="B21" s="94"/>
      <c r="C21" s="94"/>
      <c r="D21" s="94"/>
      <c r="E21" s="94"/>
      <c r="F21" s="94"/>
      <c r="G21" s="94"/>
      <c r="H21" s="94"/>
      <c r="I21" s="94"/>
      <c r="J21" s="83"/>
      <c r="K21" s="83"/>
      <c r="L21" s="83"/>
      <c r="M21" s="83"/>
      <c r="N21" s="83"/>
      <c r="O21" s="83"/>
      <c r="P21" s="83"/>
      <c r="Q21" s="83"/>
    </row>
    <row r="22" spans="1:21" s="35" customFormat="1" ht="12">
      <c r="A22" s="34" t="s">
        <v>174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5" customFormat="1" ht="6" customHeight="1">
      <c r="A23" s="34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5" customFormat="1" ht="12.75" customHeight="1">
      <c r="A24" s="229" t="s">
        <v>175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36"/>
      <c r="S24" s="36"/>
      <c r="T24" s="36"/>
      <c r="U24" s="36"/>
    </row>
    <row r="25" spans="1:21" s="35" customFormat="1" ht="6.7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36"/>
      <c r="S25" s="36"/>
      <c r="T25" s="36"/>
      <c r="U25" s="36"/>
    </row>
    <row r="26" spans="1:21" s="35" customFormat="1" ht="12">
      <c r="A26" s="34" t="s">
        <v>171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5" customFormat="1" ht="5.25" customHeight="1">
      <c r="A27" s="34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5" customFormat="1" ht="12">
      <c r="A28" s="34" t="s">
        <v>172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5" customFormat="1" ht="5.25" customHeight="1">
      <c r="A29" s="34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5" customFormat="1" ht="12" customHeight="1">
      <c r="A30" s="34" t="s">
        <v>207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5" customFormat="1" ht="5.25" customHeight="1">
      <c r="A31" s="3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2" customFormat="1" ht="12.75">
      <c r="A32" s="34" t="s">
        <v>214</v>
      </c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73" customFormat="1" ht="12.75">
      <c r="A33" s="34" t="s">
        <v>33</v>
      </c>
      <c r="B33" s="69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ht="6" customHeight="1"/>
    <row r="35" spans="1:17" ht="12.75">
      <c r="A35" s="231" t="s">
        <v>213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</sheetData>
  <mergeCells count="2">
    <mergeCell ref="A24:Q24"/>
    <mergeCell ref="A35:Q35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N25" sqref="N25"/>
    </sheetView>
  </sheetViews>
  <sheetFormatPr defaultColWidth="11.421875" defaultRowHeight="12.75"/>
  <cols>
    <col min="1" max="1" width="25.140625" style="33" customWidth="1"/>
    <col min="2" max="2" width="6.7109375" style="33" customWidth="1"/>
    <col min="3" max="3" width="6.140625" style="33" customWidth="1"/>
    <col min="4" max="4" width="6.00390625" style="33" customWidth="1"/>
    <col min="5" max="5" width="5.57421875" style="33" customWidth="1"/>
    <col min="6" max="6" width="6.00390625" style="33" customWidth="1"/>
    <col min="7" max="7" width="5.8515625" style="33" customWidth="1"/>
    <col min="8" max="8" width="7.7109375" style="33" customWidth="1"/>
    <col min="9" max="9" width="6.28125" style="33" customWidth="1"/>
    <col min="10" max="10" width="6.421875" style="2" customWidth="1"/>
    <col min="11" max="11" width="6.140625" style="2" customWidth="1"/>
    <col min="12" max="12" width="6.8515625" style="2" customWidth="1"/>
    <col min="13" max="13" width="6.00390625" style="2" customWidth="1"/>
    <col min="14" max="14" width="2.57421875" style="2" customWidth="1"/>
    <col min="15" max="15" width="8.28125" style="2" customWidth="1"/>
    <col min="16" max="16" width="7.8515625" style="2" customWidth="1"/>
    <col min="17" max="17" width="7.7109375" style="2" customWidth="1"/>
    <col min="18" max="18" width="7.57421875" style="2" customWidth="1"/>
    <col min="19" max="19" width="6.7109375" style="2" customWidth="1"/>
    <col min="20" max="21" width="8.140625" style="4" customWidth="1"/>
    <col min="22" max="16384" width="11.421875" style="4" customWidth="1"/>
  </cols>
  <sheetData>
    <row r="1" ht="15.75">
      <c r="Q1" s="13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O2" s="11" t="s">
        <v>190</v>
      </c>
    </row>
    <row r="3" spans="1:15" ht="16.5" thickBot="1">
      <c r="A3" s="1" t="s">
        <v>189</v>
      </c>
      <c r="B3" s="1"/>
      <c r="C3" s="1"/>
      <c r="D3" s="1"/>
      <c r="E3" s="1"/>
      <c r="F3" s="1"/>
      <c r="G3" s="1"/>
      <c r="H3" s="1"/>
      <c r="I3" s="1"/>
      <c r="O3" s="11" t="s">
        <v>191</v>
      </c>
    </row>
    <row r="4" spans="1:18" s="11" customFormat="1" ht="15.75">
      <c r="A4" s="5"/>
      <c r="B4" s="45"/>
      <c r="C4" s="7" t="s">
        <v>22</v>
      </c>
      <c r="D4" s="43"/>
      <c r="E4" s="43"/>
      <c r="F4" s="43"/>
      <c r="G4" s="44"/>
      <c r="H4" s="45"/>
      <c r="I4" s="46" t="s">
        <v>23</v>
      </c>
      <c r="J4" s="6"/>
      <c r="K4" s="6"/>
      <c r="L4" s="6"/>
      <c r="M4" s="47"/>
      <c r="O4" s="234" t="s">
        <v>24</v>
      </c>
      <c r="P4" s="235"/>
      <c r="Q4" s="234" t="s">
        <v>25</v>
      </c>
      <c r="R4" s="235"/>
    </row>
    <row r="5" spans="1:18" s="11" customFormat="1" ht="15.75">
      <c r="A5" s="48"/>
      <c r="B5" s="99"/>
      <c r="C5" s="100"/>
      <c r="D5" s="100"/>
      <c r="E5" s="100"/>
      <c r="F5" s="100"/>
      <c r="G5" s="101"/>
      <c r="H5" s="102"/>
      <c r="I5" s="103"/>
      <c r="J5" s="104"/>
      <c r="K5" s="104"/>
      <c r="L5" s="103"/>
      <c r="M5" s="105"/>
      <c r="N5" s="49"/>
      <c r="O5" s="238" t="s">
        <v>26</v>
      </c>
      <c r="P5" s="239"/>
      <c r="Q5" s="238" t="s">
        <v>26</v>
      </c>
      <c r="R5" s="239"/>
    </row>
    <row r="6" spans="1:21" ht="12.75">
      <c r="A6" s="50" t="s">
        <v>3</v>
      </c>
      <c r="B6" s="240" t="s">
        <v>4</v>
      </c>
      <c r="C6" s="237"/>
      <c r="D6" s="236" t="s">
        <v>27</v>
      </c>
      <c r="E6" s="237"/>
      <c r="F6" s="236" t="s">
        <v>7</v>
      </c>
      <c r="G6" s="241"/>
      <c r="H6" s="240" t="s">
        <v>8</v>
      </c>
      <c r="I6" s="237"/>
      <c r="J6" s="236" t="s">
        <v>9</v>
      </c>
      <c r="K6" s="237"/>
      <c r="L6" s="242" t="s">
        <v>28</v>
      </c>
      <c r="M6" s="243"/>
      <c r="N6" s="3"/>
      <c r="O6" s="240" t="s">
        <v>6</v>
      </c>
      <c r="P6" s="241"/>
      <c r="Q6" s="240" t="s">
        <v>10</v>
      </c>
      <c r="R6" s="241"/>
      <c r="U6" s="3"/>
    </row>
    <row r="7" spans="1:18" ht="12.75">
      <c r="A7" s="51"/>
      <c r="B7" s="18" t="s">
        <v>11</v>
      </c>
      <c r="C7" s="16" t="s">
        <v>12</v>
      </c>
      <c r="D7" s="16" t="s">
        <v>11</v>
      </c>
      <c r="E7" s="16" t="s">
        <v>12</v>
      </c>
      <c r="F7" s="16" t="s">
        <v>11</v>
      </c>
      <c r="G7" s="17" t="s">
        <v>12</v>
      </c>
      <c r="H7" s="18" t="s">
        <v>11</v>
      </c>
      <c r="I7" s="106" t="s">
        <v>12</v>
      </c>
      <c r="J7" s="106" t="s">
        <v>11</v>
      </c>
      <c r="K7" s="16" t="s">
        <v>12</v>
      </c>
      <c r="L7" s="16" t="s">
        <v>11</v>
      </c>
      <c r="M7" s="17" t="s">
        <v>12</v>
      </c>
      <c r="O7" s="18" t="s">
        <v>11</v>
      </c>
      <c r="P7" s="17" t="s">
        <v>12</v>
      </c>
      <c r="Q7" s="18" t="s">
        <v>11</v>
      </c>
      <c r="R7" s="17" t="s">
        <v>12</v>
      </c>
    </row>
    <row r="8" spans="1:21" ht="12.75">
      <c r="A8" s="60" t="s">
        <v>31</v>
      </c>
      <c r="B8" s="22">
        <v>75</v>
      </c>
      <c r="C8" s="20">
        <v>2</v>
      </c>
      <c r="D8" s="20">
        <v>75</v>
      </c>
      <c r="E8" s="20">
        <v>2</v>
      </c>
      <c r="F8" s="20">
        <f>B8+D8</f>
        <v>150</v>
      </c>
      <c r="G8" s="21">
        <f>C8+E8</f>
        <v>4</v>
      </c>
      <c r="H8" s="82">
        <v>75</v>
      </c>
      <c r="I8" s="20">
        <v>2</v>
      </c>
      <c r="J8" s="20">
        <v>75</v>
      </c>
      <c r="K8" s="19">
        <v>2</v>
      </c>
      <c r="L8" s="20">
        <v>150</v>
      </c>
      <c r="M8" s="21">
        <v>4</v>
      </c>
      <c r="O8" s="22">
        <v>373</v>
      </c>
      <c r="P8" s="21">
        <v>10</v>
      </c>
      <c r="Q8" s="22">
        <v>373</v>
      </c>
      <c r="R8" s="21">
        <v>10</v>
      </c>
      <c r="U8" s="2"/>
    </row>
    <row r="9" spans="1:21" ht="12.75">
      <c r="A9" s="52" t="s">
        <v>14</v>
      </c>
      <c r="B9" s="22">
        <v>112</v>
      </c>
      <c r="C9" s="20">
        <v>3</v>
      </c>
      <c r="D9" s="20"/>
      <c r="E9" s="20"/>
      <c r="F9" s="20">
        <f aca="true" t="shared" si="0" ref="F9:G16">B9+D9</f>
        <v>112</v>
      </c>
      <c r="G9" s="21">
        <f t="shared" si="0"/>
        <v>3</v>
      </c>
      <c r="H9" s="22">
        <v>112</v>
      </c>
      <c r="I9" s="107">
        <v>3</v>
      </c>
      <c r="J9" s="107"/>
      <c r="K9" s="20"/>
      <c r="L9" s="20">
        <v>112</v>
      </c>
      <c r="M9" s="21">
        <v>3</v>
      </c>
      <c r="O9" s="22">
        <v>75</v>
      </c>
      <c r="P9" s="21">
        <v>2</v>
      </c>
      <c r="Q9" s="23">
        <v>187</v>
      </c>
      <c r="R9" s="25">
        <v>5</v>
      </c>
      <c r="U9" s="2"/>
    </row>
    <row r="10" spans="1:21" ht="12.75">
      <c r="A10" s="51" t="s">
        <v>30</v>
      </c>
      <c r="B10" s="22">
        <v>75</v>
      </c>
      <c r="C10" s="20">
        <v>2</v>
      </c>
      <c r="D10" s="20"/>
      <c r="E10" s="20"/>
      <c r="F10" s="20">
        <f t="shared" si="0"/>
        <v>75</v>
      </c>
      <c r="G10" s="21">
        <f t="shared" si="0"/>
        <v>2</v>
      </c>
      <c r="H10" s="22">
        <v>75</v>
      </c>
      <c r="I10" s="20">
        <v>2</v>
      </c>
      <c r="J10" s="20"/>
      <c r="K10" s="20"/>
      <c r="L10" s="20">
        <v>75</v>
      </c>
      <c r="M10" s="21">
        <v>2</v>
      </c>
      <c r="O10" s="22">
        <v>112</v>
      </c>
      <c r="P10" s="21">
        <v>3</v>
      </c>
      <c r="Q10" s="22">
        <v>112</v>
      </c>
      <c r="R10" s="21">
        <v>3</v>
      </c>
      <c r="U10" s="2"/>
    </row>
    <row r="11" spans="1:21" ht="12.75">
      <c r="A11" s="52" t="s">
        <v>118</v>
      </c>
      <c r="B11" s="22">
        <v>75</v>
      </c>
      <c r="C11" s="53">
        <v>2</v>
      </c>
      <c r="D11" s="20">
        <v>75</v>
      </c>
      <c r="E11" s="20">
        <v>2</v>
      </c>
      <c r="F11" s="20">
        <f t="shared" si="0"/>
        <v>150</v>
      </c>
      <c r="G11" s="21">
        <f t="shared" si="0"/>
        <v>4</v>
      </c>
      <c r="H11" s="23">
        <v>112</v>
      </c>
      <c r="I11" s="24">
        <v>3</v>
      </c>
      <c r="J11" s="37">
        <v>75</v>
      </c>
      <c r="K11" s="37">
        <v>2</v>
      </c>
      <c r="L11" s="24">
        <v>187</v>
      </c>
      <c r="M11" s="25">
        <v>5</v>
      </c>
      <c r="O11" s="118">
        <v>37</v>
      </c>
      <c r="P11" s="40">
        <v>1</v>
      </c>
      <c r="Q11" s="22"/>
      <c r="R11" s="21"/>
      <c r="U11" s="2"/>
    </row>
    <row r="12" spans="1:21" ht="13.5" customHeight="1">
      <c r="A12" s="52" t="s">
        <v>129</v>
      </c>
      <c r="B12" s="22"/>
      <c r="C12" s="20"/>
      <c r="D12" s="20"/>
      <c r="E12" s="20"/>
      <c r="F12" s="20"/>
      <c r="G12" s="21"/>
      <c r="H12" s="22"/>
      <c r="I12" s="20"/>
      <c r="J12" s="20"/>
      <c r="K12" s="20"/>
      <c r="L12" s="20"/>
      <c r="M12" s="21"/>
      <c r="O12" s="22"/>
      <c r="P12" s="21"/>
      <c r="Q12" s="23">
        <v>300</v>
      </c>
      <c r="R12" s="25">
        <v>8</v>
      </c>
      <c r="U12" s="2"/>
    </row>
    <row r="13" spans="1:18" ht="12.75">
      <c r="A13" s="52" t="s">
        <v>134</v>
      </c>
      <c r="B13" s="22"/>
      <c r="C13" s="20"/>
      <c r="D13" s="20">
        <v>75</v>
      </c>
      <c r="E13" s="20">
        <v>2</v>
      </c>
      <c r="F13" s="20">
        <f t="shared" si="0"/>
        <v>75</v>
      </c>
      <c r="G13" s="21">
        <f t="shared" si="0"/>
        <v>2</v>
      </c>
      <c r="H13" s="22"/>
      <c r="I13" s="20"/>
      <c r="J13" s="24">
        <v>112</v>
      </c>
      <c r="K13" s="24">
        <v>3</v>
      </c>
      <c r="L13" s="20">
        <f>H13+J13</f>
        <v>112</v>
      </c>
      <c r="M13" s="21">
        <f>I13+K13</f>
        <v>3</v>
      </c>
      <c r="O13" s="22"/>
      <c r="P13" s="21"/>
      <c r="Q13" s="22"/>
      <c r="R13" s="21"/>
    </row>
    <row r="14" spans="1:18" ht="12.75">
      <c r="A14" s="52" t="s">
        <v>152</v>
      </c>
      <c r="B14" s="22"/>
      <c r="C14" s="20"/>
      <c r="D14" s="20"/>
      <c r="E14" s="20"/>
      <c r="F14" s="20"/>
      <c r="G14" s="21"/>
      <c r="H14" s="22"/>
      <c r="I14" s="20"/>
      <c r="J14" s="24"/>
      <c r="K14" s="24"/>
      <c r="L14" s="20"/>
      <c r="M14" s="21"/>
      <c r="O14" s="22"/>
      <c r="P14" s="21"/>
      <c r="Q14" s="23">
        <v>150</v>
      </c>
      <c r="R14" s="25">
        <v>4</v>
      </c>
    </row>
    <row r="15" spans="1:21" ht="12.75">
      <c r="A15" s="80" t="s">
        <v>154</v>
      </c>
      <c r="B15" s="22"/>
      <c r="C15" s="20"/>
      <c r="D15" s="20"/>
      <c r="E15" s="20"/>
      <c r="F15" s="20"/>
      <c r="G15" s="21"/>
      <c r="H15" s="22"/>
      <c r="I15" s="20"/>
      <c r="J15" s="20"/>
      <c r="K15" s="20"/>
      <c r="L15" s="20"/>
      <c r="M15" s="21"/>
      <c r="O15" s="118">
        <v>150</v>
      </c>
      <c r="P15" s="40">
        <v>4</v>
      </c>
      <c r="Q15" s="22"/>
      <c r="R15" s="21"/>
      <c r="S15" s="4"/>
      <c r="U15" s="2"/>
    </row>
    <row r="16" spans="1:19" ht="12.75">
      <c r="A16" s="80" t="s">
        <v>153</v>
      </c>
      <c r="B16" s="22">
        <v>75</v>
      </c>
      <c r="C16" s="20">
        <v>2</v>
      </c>
      <c r="D16" s="20">
        <v>75</v>
      </c>
      <c r="E16" s="20">
        <v>2</v>
      </c>
      <c r="F16" s="20">
        <f t="shared" si="0"/>
        <v>150</v>
      </c>
      <c r="G16" s="21">
        <f t="shared" si="0"/>
        <v>4</v>
      </c>
      <c r="H16" s="22">
        <v>75</v>
      </c>
      <c r="I16" s="20">
        <v>2</v>
      </c>
      <c r="J16" s="19">
        <v>75</v>
      </c>
      <c r="K16" s="20">
        <v>2</v>
      </c>
      <c r="L16" s="20">
        <v>150</v>
      </c>
      <c r="M16" s="21">
        <v>4</v>
      </c>
      <c r="O16" s="118">
        <v>75</v>
      </c>
      <c r="P16" s="40">
        <v>2</v>
      </c>
      <c r="Q16" s="22"/>
      <c r="R16" s="91"/>
      <c r="S16" s="4"/>
    </row>
    <row r="17" spans="1:21" ht="12.75">
      <c r="A17" s="54" t="s">
        <v>20</v>
      </c>
      <c r="B17" s="31">
        <f aca="true" t="shared" si="1" ref="B17:M17">SUM(B8:B16)</f>
        <v>412</v>
      </c>
      <c r="C17" s="84">
        <f t="shared" si="1"/>
        <v>11</v>
      </c>
      <c r="D17" s="84">
        <f t="shared" si="1"/>
        <v>300</v>
      </c>
      <c r="E17" s="84">
        <f t="shared" si="1"/>
        <v>8</v>
      </c>
      <c r="F17" s="84">
        <f t="shared" si="1"/>
        <v>712</v>
      </c>
      <c r="G17" s="108">
        <f t="shared" si="1"/>
        <v>19</v>
      </c>
      <c r="H17" s="109">
        <f t="shared" si="1"/>
        <v>449</v>
      </c>
      <c r="I17" s="84">
        <f t="shared" si="1"/>
        <v>12</v>
      </c>
      <c r="J17" s="84">
        <f t="shared" si="1"/>
        <v>337</v>
      </c>
      <c r="K17" s="84">
        <f t="shared" si="1"/>
        <v>9</v>
      </c>
      <c r="L17" s="84">
        <f t="shared" si="1"/>
        <v>786</v>
      </c>
      <c r="M17" s="30">
        <f t="shared" si="1"/>
        <v>21</v>
      </c>
      <c r="N17" s="3"/>
      <c r="O17" s="31">
        <f>SUM(O8:O16)</f>
        <v>822</v>
      </c>
      <c r="P17" s="30">
        <f>SUM(P8:P16)</f>
        <v>22</v>
      </c>
      <c r="Q17" s="31">
        <f>SUM(Q8:Q15)</f>
        <v>1122</v>
      </c>
      <c r="R17" s="30">
        <f>SUM(R8:R15)</f>
        <v>30</v>
      </c>
      <c r="S17" s="4"/>
      <c r="U17" s="3"/>
    </row>
    <row r="18" spans="1:21" ht="38.25">
      <c r="A18" s="77" t="s">
        <v>218</v>
      </c>
      <c r="B18" s="129">
        <f aca="true" t="shared" si="2" ref="B18:M18">B19-B17</f>
        <v>897</v>
      </c>
      <c r="C18" s="74">
        <f t="shared" si="2"/>
        <v>24</v>
      </c>
      <c r="D18" s="74">
        <f t="shared" si="2"/>
        <v>1009</v>
      </c>
      <c r="E18" s="74">
        <f t="shared" si="2"/>
        <v>27</v>
      </c>
      <c r="F18" s="74">
        <f t="shared" si="2"/>
        <v>1906</v>
      </c>
      <c r="G18" s="75">
        <f t="shared" si="2"/>
        <v>51</v>
      </c>
      <c r="H18" s="76">
        <f t="shared" si="2"/>
        <v>860</v>
      </c>
      <c r="I18" s="74">
        <f t="shared" si="2"/>
        <v>23</v>
      </c>
      <c r="J18" s="74">
        <f t="shared" si="2"/>
        <v>972</v>
      </c>
      <c r="K18" s="74">
        <f t="shared" si="2"/>
        <v>26</v>
      </c>
      <c r="L18" s="74">
        <f t="shared" si="2"/>
        <v>1832</v>
      </c>
      <c r="M18" s="130">
        <f t="shared" si="2"/>
        <v>49</v>
      </c>
      <c r="N18" s="78"/>
      <c r="O18" s="118">
        <f>O19-O17</f>
        <v>300</v>
      </c>
      <c r="P18" s="40">
        <f>P19-P17</f>
        <v>8</v>
      </c>
      <c r="Q18" s="118"/>
      <c r="R18" s="40"/>
      <c r="S18" s="4"/>
      <c r="U18" s="2"/>
    </row>
    <row r="19" spans="1:21" ht="13.5" thickBot="1">
      <c r="A19" s="55" t="s">
        <v>21</v>
      </c>
      <c r="B19" s="170">
        <v>1309</v>
      </c>
      <c r="C19" s="173">
        <v>35</v>
      </c>
      <c r="D19" s="173">
        <v>1309</v>
      </c>
      <c r="E19" s="173">
        <v>35</v>
      </c>
      <c r="F19" s="173">
        <v>2618</v>
      </c>
      <c r="G19" s="174">
        <v>70</v>
      </c>
      <c r="H19" s="175">
        <v>1309</v>
      </c>
      <c r="I19" s="173">
        <v>35</v>
      </c>
      <c r="J19" s="173">
        <v>1309</v>
      </c>
      <c r="K19" s="173">
        <v>35</v>
      </c>
      <c r="L19" s="173">
        <v>2618</v>
      </c>
      <c r="M19" s="172">
        <v>70</v>
      </c>
      <c r="N19" s="3"/>
      <c r="O19" s="170">
        <v>1122</v>
      </c>
      <c r="P19" s="172">
        <v>30</v>
      </c>
      <c r="Q19" s="170">
        <v>1122</v>
      </c>
      <c r="R19" s="172">
        <v>30</v>
      </c>
      <c r="S19" s="4"/>
      <c r="U19" s="56"/>
    </row>
    <row r="20" spans="1:21" ht="12.75">
      <c r="A20" s="42"/>
      <c r="B20" s="2"/>
      <c r="C20" s="2"/>
      <c r="D20" s="2"/>
      <c r="E20" s="2"/>
      <c r="F20" s="2"/>
      <c r="G20" s="2"/>
      <c r="H20" s="2"/>
      <c r="I20" s="2"/>
      <c r="Q20" s="56"/>
      <c r="R20" s="56"/>
      <c r="S20" s="56"/>
      <c r="T20" s="56"/>
      <c r="U20" s="56"/>
    </row>
    <row r="21" spans="1:19" s="57" customFormat="1" ht="12">
      <c r="A21" s="57" t="s">
        <v>177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0:19" s="57" customFormat="1" ht="6" customHeight="1"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7" customFormat="1" ht="12">
      <c r="A23" s="57" t="s">
        <v>178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0:19" s="57" customFormat="1" ht="5.25" customHeight="1"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7" customFormat="1" ht="12">
      <c r="A25" s="59" t="s">
        <v>179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7" customFormat="1" ht="5.25" customHeight="1">
      <c r="A26" s="59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7" customFormat="1" ht="12" customHeight="1">
      <c r="A27" s="229" t="s">
        <v>161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3"/>
      <c r="S27" s="58"/>
    </row>
    <row r="28" spans="1:19" s="57" customFormat="1" ht="6" customHeight="1">
      <c r="A28" s="121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8"/>
      <c r="S28" s="58"/>
    </row>
    <row r="29" spans="1:19" s="57" customFormat="1" ht="12.75">
      <c r="A29" s="34" t="s">
        <v>180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8"/>
      <c r="S29" s="58"/>
    </row>
    <row r="30" spans="1:19" s="57" customFormat="1" ht="6" customHeight="1">
      <c r="A30" s="34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58"/>
      <c r="S30" s="58"/>
    </row>
    <row r="31" spans="1:19" s="57" customFormat="1" ht="12">
      <c r="A31" s="57" t="s">
        <v>181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0:19" s="32" customFormat="1" ht="6" customHeight="1"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2.75">
      <c r="A33" s="59" t="s">
        <v>221</v>
      </c>
    </row>
  </sheetData>
  <mergeCells count="13">
    <mergeCell ref="Q6:R6"/>
    <mergeCell ref="O6:P6"/>
    <mergeCell ref="H6:I6"/>
    <mergeCell ref="O4:P4"/>
    <mergeCell ref="Q4:R4"/>
    <mergeCell ref="A27:R27"/>
    <mergeCell ref="J6:K6"/>
    <mergeCell ref="O5:P5"/>
    <mergeCell ref="Q5:R5"/>
    <mergeCell ref="B6:C6"/>
    <mergeCell ref="D6:E6"/>
    <mergeCell ref="F6:G6"/>
    <mergeCell ref="L6:M6"/>
  </mergeCells>
  <printOptions/>
  <pageMargins left="0.5905511811023623" right="0.3937007874015748" top="0.7874015748031497" bottom="0.3937007874015748" header="0.31496062992125984" footer="0.5118110236220472"/>
  <pageSetup horizontalDpi="600" verticalDpi="600" orientation="landscape" paperSize="9" r:id="rId1"/>
  <headerFooter alignWithMargins="0">
    <oddHeader xml:space="preserve">&amp;L&amp;"Arial,Fet kursiv"Utdannings- og forskningsdepartementet - forslag til fag- og timefordeling som vedlegg til høringsbrev av ???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vikaroai1</dc:creator>
  <cp:keywords/>
  <dc:description/>
  <cp:lastModifiedBy>hm</cp:lastModifiedBy>
  <cp:lastPrinted>2005-02-14T07:50:07Z</cp:lastPrinted>
  <dcterms:created xsi:type="dcterms:W3CDTF">2004-09-16T06:20:34Z</dcterms:created>
  <dcterms:modified xsi:type="dcterms:W3CDTF">2005-03-17T10:07:00Z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-658386881</vt:i4>
  </property>
  <property fmtid="{D5CDD505-2E9C-101B-9397-08002B2CF9AE}" pid="3" name="_EmailSubject">
    <vt:lpwstr>Tabeller fag- og timefordeling</vt:lpwstr>
  </property>
  <property fmtid="{D5CDD505-2E9C-101B-9397-08002B2CF9AE}" pid="4" name="_AuthorEmail">
    <vt:lpwstr>kari.berg@ufd.dep.no</vt:lpwstr>
  </property>
  <property fmtid="{D5CDD505-2E9C-101B-9397-08002B2CF9AE}" pid="5" name="_AuthorEmailDisplayName">
    <vt:lpwstr>Berg Kari</vt:lpwstr>
  </property>
  <property fmtid="{D5CDD505-2E9C-101B-9397-08002B2CF9AE}" pid="6" name="_PreviousAdHocReviewCycleID">
    <vt:i4>864972181</vt:i4>
  </property>
  <property fmtid="{D5CDD505-2E9C-101B-9397-08002B2CF9AE}" pid="7" name="_ReviewingToolsShownOnce">
    <vt:lpwstr/>
  </property>
</Properties>
</file>